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1">'PLAN PRIHODA'!$A$1:$I$51</definedName>
  </definedNames>
  <calcPr fullCalcOnLoad="1"/>
</workbook>
</file>

<file path=xl/sharedStrings.xml><?xml version="1.0" encoding="utf-8"?>
<sst xmlns="http://schemas.openxmlformats.org/spreadsheetml/2006/main" count="284" uniqueCount="146">
  <si>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</si>
  <si>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</si>
  <si>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</si>
  <si>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</si>
  <si>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</si>
  <si>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</si>
  <si>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</si>
  <si>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</si>
  <si>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</si>
  <si>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</si>
  <si>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</si>
  <si>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</si>
  <si>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</si>
  <si>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</si>
  <si>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</si>
  <si>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</si>
  <si>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</si>
  <si>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</si>
  <si>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</si>
  <si>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</si>
  <si>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</si>
  <si>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</si>
  <si>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</si>
  <si>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</si>
  <si>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</si>
  <si>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</si>
  <si>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</si>
  <si>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</si>
  <si>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</si>
  <si>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</si>
  <si>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</si>
  <si>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</si>
  <si>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</si>
  <si>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</si>
  <si>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</si>
  <si>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</si>
  <si>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</si>
  <si>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</si>
  <si>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</si>
  <si>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</si>
  <si>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</si>
  <si>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</si>
  <si>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</si>
  <si>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</si>
  <si>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</si>
  <si>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</si>
  <si>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</si>
  <si>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</si>
  <si>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</si>
  <si>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</si>
  <si>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</si>
  <si>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</si>
  <si>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</si>
  <si>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</si>
  <si>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</si>
  <si>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</si>
  <si>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</si>
  <si>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</si>
  <si>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</si>
  <si>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</si>
  <si>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</si>
  <si>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</si>
  <si>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Naknade i pristojbe</t>
  </si>
  <si>
    <t>Bankarske usluge i usluge pl.prometa</t>
  </si>
  <si>
    <t>Uredska oprema i namještaj</t>
  </si>
  <si>
    <t>Uređaji, strojevi i oprema za ost.namjene</t>
  </si>
  <si>
    <t>Knjige u knjižnicama</t>
  </si>
  <si>
    <t>Opći prihodi i primici- županijski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</si>
  <si>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</si>
  <si>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</si>
  <si>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</si>
  <si>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</si>
  <si>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</si>
  <si>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</si>
  <si>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</si>
  <si>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</si>
  <si>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</si>
  <si>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</si>
  <si>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</si>
  <si>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1003  Tekuće i investicijsko održavanje u školstvu</t>
  </si>
  <si>
    <t>Aktivnost A100001 Tekuće i investicijsko održavanje u školstvu</t>
  </si>
  <si>
    <t>Zakupnine i najamnine</t>
  </si>
  <si>
    <t>Aktivnost A100001 Intelektualne usluge</t>
  </si>
  <si>
    <t>Tekući projekt T100003 Natjecanja</t>
  </si>
  <si>
    <t>2018.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</si>
  <si>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</si>
  <si>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</si>
  <si>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</si>
  <si>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</si>
  <si>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Ukupno prihodi i primici za 2018.</t>
  </si>
  <si>
    <t>Pomoći - državni proračun</t>
  </si>
  <si>
    <t>Pomoći - AZOO</t>
  </si>
  <si>
    <t>Pomoći - HZZ</t>
  </si>
  <si>
    <t>Tekući projekt T100002 Županijska stručna vijeća</t>
  </si>
  <si>
    <t>Prihodi od posebne namjene</t>
  </si>
  <si>
    <t>Zatezne kamate</t>
  </si>
  <si>
    <t>Dop. za obvezno osig. u sluč. nezapo.</t>
  </si>
  <si>
    <t>Oprema za održavanje i zaštitu</t>
  </si>
  <si>
    <t>OŠ "STJEPAN RADIĆ", BOŽJAKOVINA</t>
  </si>
  <si>
    <t>OIB: 88416031045</t>
  </si>
  <si>
    <t>PRIHODI OD PRODAJE NEFINANCIJSKE IMOVINE</t>
  </si>
  <si>
    <t>2019.</t>
  </si>
  <si>
    <t>Ukupno prihodi i primici za 2019.</t>
  </si>
  <si>
    <t>Pomoći - gradski /općinski proračun</t>
  </si>
  <si>
    <t>Naknade za rad predstavničkih i izvršnih tijela, povjerenstava i sl.</t>
  </si>
  <si>
    <t>Usluge telefona, pošte i prijev.</t>
  </si>
  <si>
    <t xml:space="preserve">Usluge promidžbe i informiranja </t>
  </si>
  <si>
    <t>Ostali nespomenuti rashodi poslo.</t>
  </si>
  <si>
    <t>RASHODI ZA NABAVU NEFINANCIJSKE IMOVINE</t>
  </si>
  <si>
    <t>Rashodi za nabavu proizvedene dugotrajne imovine</t>
  </si>
  <si>
    <t xml:space="preserve">Postrojenja i oprema </t>
  </si>
  <si>
    <t>Pomoći - gradski/općinski proračun</t>
  </si>
  <si>
    <t xml:space="preserve"> </t>
  </si>
  <si>
    <t xml:space="preserve">RASHODI POSLOVANJA </t>
  </si>
  <si>
    <t xml:space="preserve">PRIHODI/RASHODI TEKUĆA GODINA </t>
  </si>
  <si>
    <t>Prijedlog plana za 2018.</t>
  </si>
  <si>
    <t>Projekcija plana za 2019.</t>
  </si>
  <si>
    <t>Projekcija plana za 2020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</si>
  <si>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</si>
  <si>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</si>
  <si>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</si>
  <si>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</si>
  <si>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 xml:space="preserve">PLAN PRIHODA I PRIMITAKA </t>
  </si>
  <si>
    <t>2020.</t>
  </si>
  <si>
    <t>Ukupno prihodi i primici za 2020.</t>
  </si>
  <si>
    <t xml:space="preserve"> PLAN  RASHODA I IZDATAKA</t>
  </si>
  <si>
    <t>Projekcija plana za 2020.</t>
  </si>
  <si>
    <t>Troškovi sudskih postupaka</t>
  </si>
  <si>
    <t>Članarine i norme</t>
  </si>
  <si>
    <t>Pristrojbe i naknade</t>
  </si>
  <si>
    <t>Tekući projekt -  Školska prehrana za djecu u riziku od siromaštva</t>
  </si>
  <si>
    <r>
      <t xml:space="preserve"> FINANCIJSKI PLAN (OŠ ˇSTJEPAN RADIĆˇ BOŽJAKOVINA-14234</t>
    </r>
    <r>
      <rPr>
        <b/>
        <sz val="10"/>
        <color indexed="8"/>
        <rFont val="Arial"/>
        <family val="2"/>
      </rPr>
      <t>)  ZA 2018. I                                                                                                                                                PROJEKCIJA PLANA ZA  2019. I 2020. GODINU</t>
    </r>
  </si>
  <si>
    <t xml:space="preserve"> Plan za 2018.</t>
  </si>
  <si>
    <t>Plan za 2018.</t>
  </si>
  <si>
    <t>Pristojbe i naknade</t>
  </si>
  <si>
    <t>Program 1001  Minimalni standard u osnovnom školstvu - materijalni i financijski rashodi</t>
  </si>
  <si>
    <t>Program 1001  Kapitalno ulaganje u osnovno školstvo</t>
  </si>
  <si>
    <t xml:space="preserve">Kapitalni projekt K 100087 PŠ LUPOGLAV (OŠ STJEPAN RADIĆ, BOŽJAKOVINA) - radovi na uređenju prizemlja </t>
  </si>
  <si>
    <t>Tekući projekt T100015 Učenička zadruga</t>
  </si>
  <si>
    <t>Tekući projekt T100027 Međunarodna suradnja</t>
  </si>
  <si>
    <t xml:space="preserve">Tekući projekt T100031 Prsten potpore III.- pomoćnici u nastavi i stručni komunikacijski posrednici za učenike  s teškoćama u razvoju </t>
  </si>
  <si>
    <t>Tekući projekt T 100033 Školska shema</t>
  </si>
  <si>
    <t>Nakn. Građanima i kućanstvima</t>
  </si>
  <si>
    <t>Ostale naknade građ. i kuć. iz proračuna</t>
  </si>
  <si>
    <t>Naknade građ i kuć. iz EU sred. - mlijeko</t>
  </si>
  <si>
    <t>Naknade građ i kuć. iz EU sred. - voće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</si>
</sst>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[$-41A]d\.\ mmmm\ yyyy\."/>
    <numFmt numFmtId="180" formatCode="#,##0.00_ ;[Red]\-#,##0.00\ 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4" borderId="7" applyNumberFormat="0" applyAlignment="0" applyProtection="0"/>
    <xf numFmtId="0" fontId="51" fillId="42" borderId="8" applyNumberFormat="0" applyAlignment="0" applyProtection="0"/>
    <xf numFmtId="0" fontId="15" fillId="0" borderId="9" applyNumberFormat="0" applyFill="0" applyAlignment="0" applyProtection="0"/>
    <xf numFmtId="0" fontId="5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56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7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3" fontId="21" fillId="0" borderId="21" xfId="0" applyNumberFormat="1" applyFont="1" applyBorder="1" applyAlignment="1">
      <alignment/>
    </xf>
    <xf numFmtId="1" fontId="21" fillId="0" borderId="22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3" fontId="21" fillId="0" borderId="24" xfId="0" applyNumberFormat="1" applyFont="1" applyBorder="1" applyAlignment="1">
      <alignment/>
    </xf>
    <xf numFmtId="1" fontId="22" fillId="0" borderId="25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6" xfId="0" applyFont="1" applyBorder="1" applyAlignment="1" quotePrefix="1">
      <alignment horizontal="left" vertical="center" wrapText="1"/>
    </xf>
    <xf numFmtId="0" fontId="30" fillId="0" borderId="26" xfId="0" applyFont="1" applyBorder="1" applyAlignment="1" quotePrefix="1">
      <alignment horizontal="center" vertical="center" wrapText="1"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1" fontId="22" fillId="47" borderId="27" xfId="0" applyNumberFormat="1" applyFont="1" applyFill="1" applyBorder="1" applyAlignment="1">
      <alignment horizontal="right" vertical="top" wrapText="1"/>
    </xf>
    <xf numFmtId="1" fontId="22" fillId="47" borderId="28" xfId="0" applyNumberFormat="1" applyFont="1" applyFill="1" applyBorder="1" applyAlignment="1">
      <alignment horizontal="left" wrapText="1"/>
    </xf>
    <xf numFmtId="1" fontId="22" fillId="0" borderId="27" xfId="0" applyNumberFormat="1" applyFont="1" applyFill="1" applyBorder="1" applyAlignment="1">
      <alignment horizontal="right" vertical="top" wrapText="1"/>
    </xf>
    <xf numFmtId="1" fontId="22" fillId="0" borderId="28" xfId="0" applyNumberFormat="1" applyFont="1" applyFill="1" applyBorder="1" applyAlignment="1">
      <alignment horizontal="left" wrapText="1"/>
    </xf>
    <xf numFmtId="0" fontId="22" fillId="0" borderId="29" xfId="0" applyFont="1" applyBorder="1" applyAlignment="1">
      <alignment vertical="center" wrapText="1"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1" fillId="0" borderId="3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0" fontId="27" fillId="28" borderId="17" xfId="0" applyNumberFormat="1" applyFont="1" applyFill="1" applyBorder="1" applyAlignment="1" applyProtection="1">
      <alignment horizontal="left"/>
      <protection/>
    </xf>
    <xf numFmtId="3" fontId="27" fillId="28" borderId="17" xfId="0" applyNumberFormat="1" applyFont="1" applyFill="1" applyBorder="1" applyAlignment="1" applyProtection="1">
      <alignment horizontal="right"/>
      <protection/>
    </xf>
    <xf numFmtId="0" fontId="27" fillId="48" borderId="17" xfId="0" applyNumberFormat="1" applyFont="1" applyFill="1" applyBorder="1" applyAlignment="1" applyProtection="1">
      <alignment horizontal="center"/>
      <protection/>
    </xf>
    <xf numFmtId="0" fontId="27" fillId="48" borderId="17" xfId="0" applyNumberFormat="1" applyFont="1" applyFill="1" applyBorder="1" applyAlignment="1" applyProtection="1">
      <alignment horizontal="left" wrapText="1"/>
      <protection/>
    </xf>
    <xf numFmtId="3" fontId="27" fillId="48" borderId="17" xfId="0" applyNumberFormat="1" applyFont="1" applyFill="1" applyBorder="1" applyAlignment="1" applyProtection="1">
      <alignment horizontal="right"/>
      <protection/>
    </xf>
    <xf numFmtId="0" fontId="27" fillId="49" borderId="17" xfId="0" applyNumberFormat="1" applyFont="1" applyFill="1" applyBorder="1" applyAlignment="1" applyProtection="1">
      <alignment horizontal="center"/>
      <protection/>
    </xf>
    <xf numFmtId="0" fontId="27" fillId="49" borderId="17" xfId="0" applyNumberFormat="1" applyFont="1" applyFill="1" applyBorder="1" applyAlignment="1" applyProtection="1">
      <alignment wrapText="1"/>
      <protection/>
    </xf>
    <xf numFmtId="3" fontId="27" fillId="49" borderId="17" xfId="0" applyNumberFormat="1" applyFont="1" applyFill="1" applyBorder="1" applyAlignment="1" applyProtection="1">
      <alignment/>
      <protection/>
    </xf>
    <xf numFmtId="0" fontId="27" fillId="0" borderId="17" xfId="0" applyNumberFormat="1" applyFont="1" applyFill="1" applyBorder="1" applyAlignment="1" applyProtection="1">
      <alignment horizontal="center"/>
      <protection/>
    </xf>
    <xf numFmtId="0" fontId="27" fillId="0" borderId="17" xfId="0" applyNumberFormat="1" applyFont="1" applyFill="1" applyBorder="1" applyAlignment="1" applyProtection="1">
      <alignment wrapText="1"/>
      <protection/>
    </xf>
    <xf numFmtId="3" fontId="25" fillId="0" borderId="17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39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/>
      <protection/>
    </xf>
    <xf numFmtId="3" fontId="27" fillId="50" borderId="17" xfId="0" applyNumberFormat="1" applyFont="1" applyFill="1" applyBorder="1" applyAlignment="1" applyProtection="1">
      <alignment/>
      <protection/>
    </xf>
    <xf numFmtId="0" fontId="27" fillId="28" borderId="17" xfId="0" applyNumberFormat="1" applyFont="1" applyFill="1" applyBorder="1" applyAlignment="1" applyProtection="1">
      <alignment wrapText="1"/>
      <protection/>
    </xf>
    <xf numFmtId="3" fontId="27" fillId="28" borderId="17" xfId="0" applyNumberFormat="1" applyFont="1" applyFill="1" applyBorder="1" applyAlignment="1" applyProtection="1">
      <alignment/>
      <protection/>
    </xf>
    <xf numFmtId="0" fontId="27" fillId="48" borderId="17" xfId="0" applyNumberFormat="1" applyFont="1" applyFill="1" applyBorder="1" applyAlignment="1" applyProtection="1">
      <alignment wrapText="1"/>
      <protection/>
    </xf>
    <xf numFmtId="3" fontId="27" fillId="48" borderId="17" xfId="0" applyNumberFormat="1" applyFont="1" applyFill="1" applyBorder="1" applyAlignment="1" applyProtection="1">
      <alignment/>
      <protection/>
    </xf>
    <xf numFmtId="3" fontId="27" fillId="0" borderId="17" xfId="0" applyNumberFormat="1" applyFont="1" applyFill="1" applyBorder="1" applyAlignment="1" applyProtection="1">
      <alignment/>
      <protection/>
    </xf>
    <xf numFmtId="3" fontId="27" fillId="50" borderId="17" xfId="0" applyNumberFormat="1" applyFont="1" applyFill="1" applyBorder="1" applyAlignment="1" applyProtection="1">
      <alignment horizontal="right"/>
      <protection/>
    </xf>
    <xf numFmtId="3" fontId="27" fillId="28" borderId="17" xfId="0" applyNumberFormat="1" applyFont="1" applyFill="1" applyBorder="1" applyAlignment="1" applyProtection="1">
      <alignment horizontal="left"/>
      <protection/>
    </xf>
    <xf numFmtId="3" fontId="27" fillId="28" borderId="17" xfId="0" applyNumberFormat="1" applyFont="1" applyFill="1" applyBorder="1" applyAlignment="1" applyProtection="1">
      <alignment wrapText="1"/>
      <protection/>
    </xf>
    <xf numFmtId="3" fontId="27" fillId="48" borderId="17" xfId="0" applyNumberFormat="1" applyFont="1" applyFill="1" applyBorder="1" applyAlignment="1" applyProtection="1">
      <alignment horizontal="center"/>
      <protection/>
    </xf>
    <xf numFmtId="3" fontId="27" fillId="48" borderId="17" xfId="0" applyNumberFormat="1" applyFont="1" applyFill="1" applyBorder="1" applyAlignment="1" applyProtection="1">
      <alignment wrapText="1"/>
      <protection/>
    </xf>
    <xf numFmtId="3" fontId="27" fillId="49" borderId="17" xfId="0" applyNumberFormat="1" applyFont="1" applyFill="1" applyBorder="1" applyAlignment="1" applyProtection="1">
      <alignment horizontal="center"/>
      <protection/>
    </xf>
    <xf numFmtId="3" fontId="27" fillId="49" borderId="17" xfId="0" applyNumberFormat="1" applyFont="1" applyFill="1" applyBorder="1" applyAlignment="1" applyProtection="1">
      <alignment wrapText="1"/>
      <protection/>
    </xf>
    <xf numFmtId="3" fontId="27" fillId="0" borderId="17" xfId="0" applyNumberFormat="1" applyFont="1" applyFill="1" applyBorder="1" applyAlignment="1" applyProtection="1">
      <alignment horizontal="center"/>
      <protection/>
    </xf>
    <xf numFmtId="3" fontId="27" fillId="0" borderId="17" xfId="0" applyNumberFormat="1" applyFont="1" applyFill="1" applyBorder="1" applyAlignment="1" applyProtection="1">
      <alignment wrapText="1"/>
      <protection/>
    </xf>
    <xf numFmtId="3" fontId="25" fillId="0" borderId="17" xfId="0" applyNumberFormat="1" applyFont="1" applyFill="1" applyBorder="1" applyAlignment="1" applyProtection="1">
      <alignment wrapText="1"/>
      <protection/>
    </xf>
    <xf numFmtId="3" fontId="27" fillId="19" borderId="17" xfId="0" applyNumberFormat="1" applyFont="1" applyFill="1" applyBorder="1" applyAlignment="1" applyProtection="1">
      <alignment/>
      <protection/>
    </xf>
    <xf numFmtId="0" fontId="27" fillId="19" borderId="17" xfId="0" applyNumberFormat="1" applyFont="1" applyFill="1" applyBorder="1" applyAlignment="1" applyProtection="1">
      <alignment horizontal="left"/>
      <protection/>
    </xf>
    <xf numFmtId="0" fontId="27" fillId="19" borderId="17" xfId="0" applyNumberFormat="1" applyFont="1" applyFill="1" applyBorder="1" applyAlignment="1" applyProtection="1">
      <alignment wrapText="1"/>
      <protection/>
    </xf>
    <xf numFmtId="3" fontId="27" fillId="48" borderId="17" xfId="0" applyNumberFormat="1" applyFont="1" applyFill="1" applyBorder="1" applyAlignment="1" applyProtection="1">
      <alignment horizontal="center" wrapText="1"/>
      <protection/>
    </xf>
    <xf numFmtId="3" fontId="27" fillId="24" borderId="17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7" fillId="34" borderId="39" xfId="75" applyBorder="1" applyAlignment="1">
      <alignment/>
    </xf>
    <xf numFmtId="0" fontId="22" fillId="0" borderId="40" xfId="0" applyFont="1" applyBorder="1" applyAlignment="1">
      <alignment vertical="center" wrapText="1"/>
    </xf>
    <xf numFmtId="0" fontId="17" fillId="34" borderId="41" xfId="75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7" fillId="34" borderId="7" xfId="75" applyAlignment="1">
      <alignment horizontal="left"/>
    </xf>
    <xf numFmtId="1" fontId="17" fillId="34" borderId="44" xfId="75" applyNumberFormat="1" applyBorder="1" applyAlignment="1">
      <alignment horizontal="left" wrapText="1"/>
    </xf>
    <xf numFmtId="1" fontId="17" fillId="34" borderId="45" xfId="75" applyNumberFormat="1" applyBorder="1" applyAlignment="1">
      <alignment horizontal="left" wrapText="1"/>
    </xf>
    <xf numFmtId="1" fontId="17" fillId="34" borderId="46" xfId="75" applyNumberFormat="1" applyBorder="1" applyAlignment="1">
      <alignment horizontal="left" wrapText="1"/>
    </xf>
    <xf numFmtId="4" fontId="25" fillId="0" borderId="0" xfId="0" applyNumberFormat="1" applyFont="1" applyFill="1" applyBorder="1" applyAlignment="1" applyProtection="1">
      <alignment/>
      <protection/>
    </xf>
    <xf numFmtId="4" fontId="27" fillId="50" borderId="17" xfId="0" applyNumberFormat="1" applyFont="1" applyFill="1" applyBorder="1" applyAlignment="1" applyProtection="1">
      <alignment horizontal="right"/>
      <protection/>
    </xf>
    <xf numFmtId="4" fontId="27" fillId="28" borderId="17" xfId="0" applyNumberFormat="1" applyFont="1" applyFill="1" applyBorder="1" applyAlignment="1" applyProtection="1">
      <alignment horizontal="right"/>
      <protection/>
    </xf>
    <xf numFmtId="4" fontId="27" fillId="48" borderId="17" xfId="0" applyNumberFormat="1" applyFont="1" applyFill="1" applyBorder="1" applyAlignment="1" applyProtection="1">
      <alignment horizontal="right"/>
      <protection/>
    </xf>
    <xf numFmtId="4" fontId="27" fillId="49" borderId="17" xfId="0" applyNumberFormat="1" applyFont="1" applyFill="1" applyBorder="1" applyAlignment="1" applyProtection="1">
      <alignment/>
      <protection/>
    </xf>
    <xf numFmtId="4" fontId="27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/>
      <protection/>
    </xf>
    <xf numFmtId="4" fontId="27" fillId="50" borderId="17" xfId="0" applyNumberFormat="1" applyFont="1" applyFill="1" applyBorder="1" applyAlignment="1" applyProtection="1">
      <alignment/>
      <protection/>
    </xf>
    <xf numFmtId="4" fontId="27" fillId="28" borderId="17" xfId="0" applyNumberFormat="1" applyFont="1" applyFill="1" applyBorder="1" applyAlignment="1" applyProtection="1">
      <alignment/>
      <protection/>
    </xf>
    <xf numFmtId="4" fontId="27" fillId="48" borderId="17" xfId="0" applyNumberFormat="1" applyFont="1" applyFill="1" applyBorder="1" applyAlignment="1" applyProtection="1">
      <alignment/>
      <protection/>
    </xf>
    <xf numFmtId="4" fontId="27" fillId="19" borderId="17" xfId="0" applyNumberFormat="1" applyFont="1" applyFill="1" applyBorder="1" applyAlignment="1" applyProtection="1">
      <alignment/>
      <protection/>
    </xf>
    <xf numFmtId="4" fontId="27" fillId="24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/>
      <protection/>
    </xf>
    <xf numFmtId="4" fontId="0" fillId="0" borderId="47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21" fillId="0" borderId="48" xfId="0" applyNumberFormat="1" applyFont="1" applyBorder="1" applyAlignment="1">
      <alignment/>
    </xf>
    <xf numFmtId="4" fontId="21" fillId="0" borderId="48" xfId="0" applyNumberFormat="1" applyFont="1" applyBorder="1" applyAlignment="1">
      <alignment horizontal="right"/>
    </xf>
    <xf numFmtId="4" fontId="21" fillId="0" borderId="25" xfId="0" applyNumberFormat="1" applyFont="1" applyBorder="1" applyAlignment="1">
      <alignment horizontal="right"/>
    </xf>
    <xf numFmtId="4" fontId="40" fillId="34" borderId="49" xfId="75" applyNumberFormat="1" applyFont="1" applyBorder="1" applyAlignment="1">
      <alignment/>
    </xf>
    <xf numFmtId="0" fontId="27" fillId="50" borderId="17" xfId="0" applyNumberFormat="1" applyFont="1" applyFill="1" applyBorder="1" applyAlignment="1" applyProtection="1">
      <alignment/>
      <protection/>
    </xf>
    <xf numFmtId="0" fontId="27" fillId="28" borderId="17" xfId="0" applyNumberFormat="1" applyFont="1" applyFill="1" applyBorder="1" applyAlignment="1" applyProtection="1">
      <alignment/>
      <protection/>
    </xf>
    <xf numFmtId="0" fontId="27" fillId="48" borderId="17" xfId="0" applyNumberFormat="1" applyFont="1" applyFill="1" applyBorder="1" applyAlignment="1" applyProtection="1">
      <alignment/>
      <protection/>
    </xf>
    <xf numFmtId="0" fontId="27" fillId="49" borderId="17" xfId="0" applyNumberFormat="1" applyFont="1" applyFill="1" applyBorder="1" applyAlignment="1" applyProtection="1">
      <alignment/>
      <protection/>
    </xf>
    <xf numFmtId="0" fontId="27" fillId="28" borderId="17" xfId="0" applyNumberFormat="1" applyFont="1" applyFill="1" applyBorder="1" applyAlignment="1" applyProtection="1">
      <alignment horizontal="right"/>
      <protection/>
    </xf>
    <xf numFmtId="0" fontId="27" fillId="48" borderId="17" xfId="0" applyNumberFormat="1" applyFont="1" applyFill="1" applyBorder="1" applyAlignment="1" applyProtection="1">
      <alignment horizontal="right"/>
      <protection/>
    </xf>
    <xf numFmtId="0" fontId="27" fillId="28" borderId="17" xfId="0" applyNumberFormat="1" applyFont="1" applyFill="1" applyBorder="1" applyAlignment="1" applyProtection="1">
      <alignment horizontal="center" vertical="center" shrinkToFit="1"/>
      <protection/>
    </xf>
    <xf numFmtId="1" fontId="25" fillId="0" borderId="17" xfId="0" applyNumberFormat="1" applyFont="1" applyFill="1" applyBorder="1" applyAlignment="1" applyProtection="1">
      <alignment horizontal="center"/>
      <protection/>
    </xf>
    <xf numFmtId="3" fontId="27" fillId="51" borderId="50" xfId="0" applyNumberFormat="1" applyFont="1" applyFill="1" applyBorder="1" applyAlignment="1" applyProtection="1">
      <alignment vertical="center"/>
      <protection/>
    </xf>
    <xf numFmtId="0" fontId="0" fillId="51" borderId="38" xfId="0" applyNumberFormat="1" applyFont="1" applyFill="1" applyBorder="1" applyAlignment="1" applyProtection="1">
      <alignment vertical="center"/>
      <protection/>
    </xf>
    <xf numFmtId="1" fontId="22" fillId="0" borderId="48" xfId="0" applyNumberFormat="1" applyFont="1" applyBorder="1" applyAlignment="1">
      <alignment wrapText="1"/>
    </xf>
    <xf numFmtId="4" fontId="21" fillId="0" borderId="51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0" fillId="0" borderId="43" xfId="0" applyNumberFormat="1" applyBorder="1" applyAlignment="1">
      <alignment/>
    </xf>
    <xf numFmtId="0" fontId="17" fillId="34" borderId="52" xfId="75" applyBorder="1" applyAlignment="1">
      <alignment/>
    </xf>
    <xf numFmtId="0" fontId="21" fillId="0" borderId="53" xfId="0" applyFont="1" applyBorder="1" applyAlignment="1">
      <alignment/>
    </xf>
    <xf numFmtId="4" fontId="40" fillId="34" borderId="42" xfId="75" applyNumberFormat="1" applyFont="1" applyBorder="1" applyAlignment="1">
      <alignment/>
    </xf>
    <xf numFmtId="0" fontId="0" fillId="0" borderId="54" xfId="0" applyBorder="1" applyAlignment="1">
      <alignment/>
    </xf>
    <xf numFmtId="4" fontId="40" fillId="34" borderId="38" xfId="75" applyNumberFormat="1" applyFont="1" applyBorder="1" applyAlignment="1">
      <alignment/>
    </xf>
    <xf numFmtId="0" fontId="0" fillId="0" borderId="50" xfId="0" applyBorder="1" applyAlignment="1">
      <alignment/>
    </xf>
    <xf numFmtId="0" fontId="17" fillId="34" borderId="55" xfId="75" applyBorder="1" applyAlignment="1">
      <alignment horizontal="left"/>
    </xf>
    <xf numFmtId="0" fontId="17" fillId="34" borderId="56" xfId="75" applyBorder="1" applyAlignment="1">
      <alignment horizontal="left"/>
    </xf>
    <xf numFmtId="0" fontId="17" fillId="34" borderId="17" xfId="75" applyBorder="1" applyAlignment="1">
      <alignment horizontal="left"/>
    </xf>
    <xf numFmtId="0" fontId="0" fillId="0" borderId="57" xfId="0" applyBorder="1" applyAlignment="1">
      <alignment/>
    </xf>
    <xf numFmtId="1" fontId="21" fillId="0" borderId="58" xfId="0" applyNumberFormat="1" applyFont="1" applyBorder="1" applyAlignment="1">
      <alignment wrapText="1"/>
    </xf>
    <xf numFmtId="0" fontId="25" fillId="51" borderId="17" xfId="0" applyNumberFormat="1" applyFont="1" applyFill="1" applyBorder="1" applyAlignment="1" applyProtection="1">
      <alignment horizontal="center"/>
      <protection/>
    </xf>
    <xf numFmtId="0" fontId="27" fillId="51" borderId="17" xfId="0" applyNumberFormat="1" applyFont="1" applyFill="1" applyBorder="1" applyAlignment="1" applyProtection="1">
      <alignment wrapText="1"/>
      <protection/>
    </xf>
    <xf numFmtId="4" fontId="25" fillId="51" borderId="17" xfId="0" applyNumberFormat="1" applyFont="1" applyFill="1" applyBorder="1" applyAlignment="1" applyProtection="1">
      <alignment/>
      <protection/>
    </xf>
    <xf numFmtId="3" fontId="25" fillId="51" borderId="17" xfId="0" applyNumberFormat="1" applyFont="1" applyFill="1" applyBorder="1" applyAlignment="1" applyProtection="1">
      <alignment/>
      <protection/>
    </xf>
    <xf numFmtId="2" fontId="27" fillId="0" borderId="17" xfId="0" applyNumberFormat="1" applyFont="1" applyFill="1" applyBorder="1" applyAlignment="1" applyProtection="1">
      <alignment/>
      <protection/>
    </xf>
    <xf numFmtId="2" fontId="27" fillId="49" borderId="17" xfId="0" applyNumberFormat="1" applyFont="1" applyFill="1" applyBorder="1" applyAlignment="1" applyProtection="1">
      <alignment/>
      <protection/>
    </xf>
    <xf numFmtId="2" fontId="27" fillId="48" borderId="17" xfId="0" applyNumberFormat="1" applyFont="1" applyFill="1" applyBorder="1" applyAlignment="1" applyProtection="1">
      <alignment/>
      <protection/>
    </xf>
    <xf numFmtId="2" fontId="27" fillId="28" borderId="17" xfId="0" applyNumberFormat="1" applyFont="1" applyFill="1" applyBorder="1" applyAlignment="1" applyProtection="1">
      <alignment/>
      <protection/>
    </xf>
    <xf numFmtId="2" fontId="27" fillId="50" borderId="17" xfId="0" applyNumberFormat="1" applyFont="1" applyFill="1" applyBorder="1" applyAlignment="1" applyProtection="1">
      <alignment/>
      <protection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62" fillId="0" borderId="17" xfId="0" applyFont="1" applyBorder="1" applyAlignment="1">
      <alignment horizontal="center" vertical="center" wrapText="1"/>
    </xf>
    <xf numFmtId="180" fontId="62" fillId="0" borderId="17" xfId="0" applyNumberFormat="1" applyFont="1" applyBorder="1" applyAlignment="1">
      <alignment horizontal="right" vertical="center"/>
    </xf>
    <xf numFmtId="180" fontId="63" fillId="0" borderId="17" xfId="0" applyNumberFormat="1" applyFont="1" applyBorder="1" applyAlignment="1">
      <alignment horizontal="right" vertical="center"/>
    </xf>
    <xf numFmtId="0" fontId="62" fillId="0" borderId="17" xfId="0" applyFont="1" applyBorder="1" applyAlignment="1">
      <alignment horizontal="right" vertical="center" wrapText="1"/>
    </xf>
    <xf numFmtId="0" fontId="63" fillId="0" borderId="17" xfId="0" applyFont="1" applyBorder="1" applyAlignment="1">
      <alignment horizontal="right" vertical="center"/>
    </xf>
    <xf numFmtId="0" fontId="63" fillId="0" borderId="17" xfId="0" applyFont="1" applyBorder="1" applyAlignment="1">
      <alignment horizontal="right" vertical="center" wrapText="1"/>
    </xf>
    <xf numFmtId="0" fontId="62" fillId="0" borderId="17" xfId="0" applyFont="1" applyBorder="1" applyAlignment="1">
      <alignment horizontal="right" vertical="center"/>
    </xf>
    <xf numFmtId="0" fontId="62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/>
    </xf>
    <xf numFmtId="3" fontId="62" fillId="0" borderId="17" xfId="0" applyNumberFormat="1" applyFont="1" applyBorder="1" applyAlignment="1">
      <alignment horizontal="right" vertical="center"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4" fontId="25" fillId="0" borderId="17" xfId="0" applyNumberFormat="1" applyFont="1" applyFill="1" applyBorder="1" applyAlignment="1" applyProtection="1">
      <alignment/>
      <protection/>
    </xf>
    <xf numFmtId="3" fontId="25" fillId="0" borderId="17" xfId="0" applyNumberFormat="1" applyFont="1" applyFill="1" applyBorder="1" applyAlignment="1" applyProtection="1">
      <alignment/>
      <protection/>
    </xf>
    <xf numFmtId="0" fontId="62" fillId="0" borderId="50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31" xfId="0" applyFont="1" applyBorder="1" applyAlignment="1">
      <alignment vertical="center"/>
    </xf>
    <xf numFmtId="0" fontId="64" fillId="0" borderId="21" xfId="0" applyFont="1" applyBorder="1" applyAlignment="1">
      <alignment vertical="center"/>
    </xf>
    <xf numFmtId="0" fontId="27" fillId="52" borderId="17" xfId="0" applyNumberFormat="1" applyFont="1" applyFill="1" applyBorder="1" applyAlignment="1" applyProtection="1">
      <alignment horizontal="center"/>
      <protection/>
    </xf>
    <xf numFmtId="0" fontId="27" fillId="52" borderId="17" xfId="0" applyNumberFormat="1" applyFont="1" applyFill="1" applyBorder="1" applyAlignment="1" applyProtection="1">
      <alignment wrapText="1"/>
      <protection/>
    </xf>
    <xf numFmtId="4" fontId="25" fillId="52" borderId="17" xfId="0" applyNumberFormat="1" applyFont="1" applyFill="1" applyBorder="1" applyAlignment="1" applyProtection="1">
      <alignment/>
      <protection/>
    </xf>
    <xf numFmtId="3" fontId="25" fillId="52" borderId="17" xfId="0" applyNumberFormat="1" applyFont="1" applyFill="1" applyBorder="1" applyAlignment="1" applyProtection="1">
      <alignment/>
      <protection/>
    </xf>
    <xf numFmtId="0" fontId="27" fillId="53" borderId="17" xfId="0" applyNumberFormat="1" applyFont="1" applyFill="1" applyBorder="1" applyAlignment="1" applyProtection="1">
      <alignment horizontal="center"/>
      <protection/>
    </xf>
    <xf numFmtId="0" fontId="27" fillId="53" borderId="17" xfId="0" applyNumberFormat="1" applyFont="1" applyFill="1" applyBorder="1" applyAlignment="1" applyProtection="1">
      <alignment horizontal="left" vertical="center" wrapText="1"/>
      <protection/>
    </xf>
    <xf numFmtId="4" fontId="25" fillId="53" borderId="17" xfId="0" applyNumberFormat="1" applyFont="1" applyFill="1" applyBorder="1" applyAlignment="1" applyProtection="1">
      <alignment/>
      <protection/>
    </xf>
    <xf numFmtId="3" fontId="25" fillId="53" borderId="17" xfId="0" applyNumberFormat="1" applyFont="1" applyFill="1" applyBorder="1" applyAlignment="1" applyProtection="1">
      <alignment/>
      <protection/>
    </xf>
    <xf numFmtId="0" fontId="25" fillId="52" borderId="17" xfId="0" applyNumberFormat="1" applyFont="1" applyFill="1" applyBorder="1" applyAlignment="1" applyProtection="1">
      <alignment horizontal="center"/>
      <protection/>
    </xf>
    <xf numFmtId="0" fontId="25" fillId="53" borderId="17" xfId="0" applyNumberFormat="1" applyFont="1" applyFill="1" applyBorder="1" applyAlignment="1" applyProtection="1">
      <alignment horizontal="center"/>
      <protection/>
    </xf>
    <xf numFmtId="0" fontId="27" fillId="53" borderId="17" xfId="0" applyNumberFormat="1" applyFont="1" applyFill="1" applyBorder="1" applyAlignment="1" applyProtection="1">
      <alignment wrapText="1"/>
      <protection/>
    </xf>
    <xf numFmtId="4" fontId="62" fillId="0" borderId="17" xfId="0" applyNumberFormat="1" applyFont="1" applyBorder="1" applyAlignment="1">
      <alignment horizontal="right" vertical="center" wrapText="1"/>
    </xf>
    <xf numFmtId="2" fontId="63" fillId="0" borderId="17" xfId="0" applyNumberFormat="1" applyFont="1" applyBorder="1" applyAlignment="1">
      <alignment horizontal="right" vertical="center"/>
    </xf>
    <xf numFmtId="2" fontId="62" fillId="0" borderId="17" xfId="0" applyNumberFormat="1" applyFont="1" applyBorder="1" applyAlignment="1">
      <alignment horizontal="right" vertical="center"/>
    </xf>
    <xf numFmtId="2" fontId="64" fillId="0" borderId="0" xfId="0" applyNumberFormat="1" applyFont="1" applyBorder="1" applyAlignment="1">
      <alignment vertical="center"/>
    </xf>
    <xf numFmtId="4" fontId="27" fillId="0" borderId="17" xfId="0" applyNumberFormat="1" applyFont="1" applyFill="1" applyBorder="1" applyAlignment="1" applyProtection="1">
      <alignment/>
      <protection/>
    </xf>
    <xf numFmtId="0" fontId="22" fillId="0" borderId="50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42" fillId="0" borderId="50" xfId="0" applyFont="1" applyBorder="1" applyAlignment="1">
      <alignment vertical="center" wrapText="1"/>
    </xf>
    <xf numFmtId="0" fontId="42" fillId="0" borderId="38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63" fillId="0" borderId="50" xfId="0" applyFont="1" applyBorder="1" applyAlignment="1">
      <alignment vertical="center" wrapText="1"/>
    </xf>
    <xf numFmtId="0" fontId="63" fillId="0" borderId="38" xfId="0" applyFont="1" applyBorder="1" applyAlignment="1">
      <alignment vertical="center" wrapText="1"/>
    </xf>
    <xf numFmtId="0" fontId="62" fillId="0" borderId="50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50" xfId="0" applyFont="1" applyBorder="1" applyAlignment="1">
      <alignment horizontal="left" vertical="center" wrapText="1"/>
    </xf>
    <xf numFmtId="0" fontId="62" fillId="0" borderId="38" xfId="0" applyFont="1" applyBorder="1" applyAlignment="1">
      <alignment horizontal="left" vertical="center" wrapText="1"/>
    </xf>
    <xf numFmtId="0" fontId="22" fillId="0" borderId="50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62" fillId="0" borderId="0" xfId="0" applyFont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4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0" fontId="37" fillId="0" borderId="4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28" fillId="0" borderId="53" xfId="0" applyNumberFormat="1" applyFont="1" applyFill="1" applyBorder="1" applyAlignment="1" applyProtection="1" quotePrefix="1">
      <alignment horizontal="left" wrapText="1"/>
      <protection/>
    </xf>
    <xf numFmtId="0" fontId="35" fillId="0" borderId="53" xfId="0" applyNumberFormat="1" applyFont="1" applyFill="1" applyBorder="1" applyAlignment="1" applyProtection="1">
      <alignment wrapText="1"/>
      <protection/>
    </xf>
    <xf numFmtId="3" fontId="27" fillId="28" borderId="17" xfId="0" applyNumberFormat="1" applyFont="1" applyFill="1" applyBorder="1" applyAlignment="1" applyProtection="1">
      <alignment horizontal="left" wrapText="1"/>
      <protection/>
    </xf>
    <xf numFmtId="0" fontId="27" fillId="19" borderId="50" xfId="0" applyNumberFormat="1" applyFont="1" applyFill="1" applyBorder="1" applyAlignment="1" applyProtection="1">
      <alignment horizontal="left" wrapText="1"/>
      <protection/>
    </xf>
    <xf numFmtId="0" fontId="27" fillId="19" borderId="38" xfId="0" applyNumberFormat="1" applyFont="1" applyFill="1" applyBorder="1" applyAlignment="1" applyProtection="1">
      <alignment horizontal="left" wrapText="1"/>
      <protection/>
    </xf>
    <xf numFmtId="3" fontId="27" fillId="19" borderId="17" xfId="0" applyNumberFormat="1" applyFont="1" applyFill="1" applyBorder="1" applyAlignment="1" applyProtection="1">
      <alignment horizontal="left"/>
      <protection/>
    </xf>
    <xf numFmtId="0" fontId="27" fillId="24" borderId="17" xfId="0" applyNumberFormat="1" applyFont="1" applyFill="1" applyBorder="1" applyAlignment="1" applyProtection="1">
      <alignment horizontal="center"/>
      <protection/>
    </xf>
    <xf numFmtId="0" fontId="27" fillId="50" borderId="17" xfId="0" applyNumberFormat="1" applyFont="1" applyFill="1" applyBorder="1" applyAlignment="1" applyProtection="1">
      <alignment horizontal="left"/>
      <protection/>
    </xf>
    <xf numFmtId="0" fontId="27" fillId="50" borderId="17" xfId="0" applyNumberFormat="1" applyFont="1" applyFill="1" applyBorder="1" applyAlignment="1" applyProtection="1">
      <alignment horizontal="left" wrapText="1"/>
      <protection/>
    </xf>
    <xf numFmtId="3" fontId="27" fillId="50" borderId="17" xfId="0" applyNumberFormat="1" applyFont="1" applyFill="1" applyBorder="1" applyAlignment="1" applyProtection="1">
      <alignment horizontal="left"/>
      <protection/>
    </xf>
    <xf numFmtId="0" fontId="27" fillId="28" borderId="17" xfId="0" applyNumberFormat="1" applyFont="1" applyFill="1" applyBorder="1" applyAlignment="1" applyProtection="1">
      <alignment horizontal="left"/>
      <protection/>
    </xf>
    <xf numFmtId="3" fontId="27" fillId="28" borderId="17" xfId="0" applyNumberFormat="1" applyFont="1" applyFill="1" applyBorder="1" applyAlignment="1" applyProtection="1">
      <alignment horizontal="left"/>
      <protection/>
    </xf>
    <xf numFmtId="0" fontId="27" fillId="28" borderId="17" xfId="0" applyNumberFormat="1" applyFont="1" applyFill="1" applyBorder="1" applyAlignment="1" applyProtection="1">
      <alignment horizontal="left" wrapText="1"/>
      <protection/>
    </xf>
    <xf numFmtId="0" fontId="28" fillId="0" borderId="50" xfId="0" applyNumberFormat="1" applyFont="1" applyFill="1" applyBorder="1" applyAlignment="1" applyProtection="1">
      <alignment horizontal="center" vertical="center"/>
      <protection/>
    </xf>
    <xf numFmtId="0" fontId="28" fillId="0" borderId="26" xfId="0" applyNumberFormat="1" applyFont="1" applyFill="1" applyBorder="1" applyAlignment="1" applyProtection="1">
      <alignment horizontal="center" vertical="center"/>
      <protection/>
    </xf>
    <xf numFmtId="0" fontId="28" fillId="0" borderId="38" xfId="0" applyNumberFormat="1" applyFont="1" applyFill="1" applyBorder="1" applyAlignment="1" applyProtection="1">
      <alignment horizontal="center" vertical="center"/>
      <protection/>
    </xf>
    <xf numFmtId="0" fontId="27" fillId="50" borderId="50" xfId="0" applyNumberFormat="1" applyFont="1" applyFill="1" applyBorder="1" applyAlignment="1" applyProtection="1">
      <alignment horizontal="left"/>
      <protection/>
    </xf>
    <xf numFmtId="0" fontId="27" fillId="50" borderId="38" xfId="0" applyNumberFormat="1" applyFont="1" applyFill="1" applyBorder="1" applyAlignment="1" applyProtection="1">
      <alignment horizontal="left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5911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5911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19050</xdr:rowOff>
    </xdr:from>
    <xdr:to>
      <xdr:col>1</xdr:col>
      <xdr:colOff>0</xdr:colOff>
      <xdr:row>41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2678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1057275</xdr:colOff>
      <xdr:row>41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2678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2">
      <selection activeCell="H9" sqref="H9"/>
    </sheetView>
  </sheetViews>
  <sheetFormatPr defaultColWidth="11.421875" defaultRowHeight="12.75"/>
  <cols>
    <col min="1" max="1" width="0.42578125" style="1" customWidth="1"/>
    <col min="2" max="2" width="47.00390625" style="1" customWidth="1"/>
    <col min="3" max="3" width="17.140625" style="1" customWidth="1"/>
    <col min="4" max="4" width="17.28125" style="1" customWidth="1"/>
    <col min="5" max="5" width="16.8515625" style="1" customWidth="1"/>
    <col min="6" max="16384" width="11.421875" style="1" customWidth="1"/>
  </cols>
  <sheetData>
    <row r="1" spans="1:5" ht="48" customHeight="1">
      <c r="A1" s="229" t="s">
        <v>131</v>
      </c>
      <c r="B1" s="229"/>
      <c r="C1" s="229"/>
      <c r="D1" s="229"/>
      <c r="E1" s="229"/>
    </row>
    <row r="2" spans="1:5" s="55" customFormat="1" ht="25.5" customHeight="1">
      <c r="A2" s="229" t="s">
        <v>33</v>
      </c>
      <c r="B2" s="229"/>
      <c r="C2" s="229"/>
      <c r="D2" s="229"/>
      <c r="E2" s="229"/>
    </row>
    <row r="3" spans="1:5" ht="25.5" customHeight="1" hidden="1">
      <c r="A3" s="180"/>
      <c r="B3" s="180"/>
      <c r="C3" s="181"/>
      <c r="D3" s="181"/>
      <c r="E3" s="181"/>
    </row>
    <row r="4" spans="1:5" ht="9" customHeight="1" hidden="1">
      <c r="A4" s="223" t="s">
        <v>114</v>
      </c>
      <c r="B4" s="224"/>
      <c r="C4" s="182" t="s">
        <v>115</v>
      </c>
      <c r="D4" s="182" t="s">
        <v>116</v>
      </c>
      <c r="E4" s="182" t="s">
        <v>117</v>
      </c>
    </row>
    <row r="5" spans="1:5" ht="25.5" customHeight="1">
      <c r="A5" s="196"/>
      <c r="B5" s="197" t="s">
        <v>114</v>
      </c>
      <c r="C5" s="182" t="s">
        <v>132</v>
      </c>
      <c r="D5" s="182" t="s">
        <v>116</v>
      </c>
      <c r="E5" s="182" t="s">
        <v>117</v>
      </c>
    </row>
    <row r="6" spans="1:5" s="50" customFormat="1" ht="26.25" customHeight="1">
      <c r="A6" s="216" t="s">
        <v>34</v>
      </c>
      <c r="B6" s="217"/>
      <c r="C6" s="183">
        <v>14809220.7</v>
      </c>
      <c r="D6" s="183">
        <v>14809220.7</v>
      </c>
      <c r="E6" s="183">
        <v>14809220.7</v>
      </c>
    </row>
    <row r="7" spans="1:5" ht="15.75" customHeight="1">
      <c r="A7" s="216" t="s">
        <v>0</v>
      </c>
      <c r="B7" s="217"/>
      <c r="C7" s="183">
        <v>14809220.7</v>
      </c>
      <c r="D7" s="183">
        <v>14809220.7</v>
      </c>
      <c r="E7" s="183">
        <v>14809220.7</v>
      </c>
    </row>
    <row r="8" spans="1:5" ht="15.75" customHeight="1">
      <c r="A8" s="227" t="s">
        <v>100</v>
      </c>
      <c r="B8" s="228"/>
      <c r="C8" s="183"/>
      <c r="D8" s="183"/>
      <c r="E8" s="183"/>
    </row>
    <row r="9" spans="1:5" ht="12.75">
      <c r="A9" s="227" t="s">
        <v>35</v>
      </c>
      <c r="B9" s="228"/>
      <c r="C9" s="183">
        <v>14809220.7</v>
      </c>
      <c r="D9" s="183">
        <v>14809220.7</v>
      </c>
      <c r="E9" s="183">
        <v>14809220.7</v>
      </c>
    </row>
    <row r="10" spans="1:5" ht="12.75" customHeight="1">
      <c r="A10" s="216" t="s">
        <v>1</v>
      </c>
      <c r="B10" s="217"/>
      <c r="C10" s="183">
        <v>14809220.7</v>
      </c>
      <c r="D10" s="183">
        <v>14809220.7</v>
      </c>
      <c r="E10" s="183">
        <v>14809220.7</v>
      </c>
    </row>
    <row r="11" spans="1:5" ht="15.75" customHeight="1">
      <c r="A11" s="227" t="s">
        <v>2</v>
      </c>
      <c r="B11" s="228"/>
      <c r="C11" s="183"/>
      <c r="D11" s="183"/>
      <c r="E11" s="183"/>
    </row>
    <row r="12" spans="1:5" ht="27.75" customHeight="1">
      <c r="A12" s="218" t="s">
        <v>3</v>
      </c>
      <c r="B12" s="219"/>
      <c r="C12" s="184">
        <f>SUM(C6-C9)</f>
        <v>0</v>
      </c>
      <c r="D12" s="184">
        <f>SUM(D6-D9)</f>
        <v>0</v>
      </c>
      <c r="E12" s="184">
        <f>SUM(E6-E9)</f>
        <v>0</v>
      </c>
    </row>
    <row r="13" spans="1:5" ht="21.75" customHeight="1">
      <c r="A13" s="220"/>
      <c r="B13" s="220"/>
      <c r="C13" s="220"/>
      <c r="D13" s="220"/>
      <c r="E13" s="220"/>
    </row>
    <row r="14" spans="1:5" ht="25.5" customHeight="1">
      <c r="A14" s="223" t="s">
        <v>118</v>
      </c>
      <c r="B14" s="224"/>
      <c r="C14" s="182" t="s">
        <v>133</v>
      </c>
      <c r="D14" s="182" t="s">
        <v>116</v>
      </c>
      <c r="E14" s="182" t="s">
        <v>117</v>
      </c>
    </row>
    <row r="15" spans="1:5" ht="28.5" customHeight="1">
      <c r="A15" s="225" t="s">
        <v>119</v>
      </c>
      <c r="B15" s="226"/>
      <c r="C15" s="211">
        <v>132590</v>
      </c>
      <c r="D15" s="185"/>
      <c r="E15" s="185"/>
    </row>
    <row r="16" spans="1:5" ht="39.75" customHeight="1">
      <c r="A16" s="221" t="s">
        <v>120</v>
      </c>
      <c r="B16" s="222"/>
      <c r="C16" s="212">
        <v>0</v>
      </c>
      <c r="D16" s="186"/>
      <c r="E16" s="187"/>
    </row>
    <row r="17" spans="1:5" ht="21" customHeight="1">
      <c r="A17" s="220"/>
      <c r="B17" s="220"/>
      <c r="C17" s="220"/>
      <c r="D17" s="220"/>
      <c r="E17" s="220"/>
    </row>
    <row r="18" spans="1:5" ht="25.5" customHeight="1">
      <c r="A18" s="223" t="s">
        <v>121</v>
      </c>
      <c r="B18" s="224"/>
      <c r="C18" s="182" t="s">
        <v>133</v>
      </c>
      <c r="D18" s="182" t="s">
        <v>116</v>
      </c>
      <c r="E18" s="182" t="s">
        <v>117</v>
      </c>
    </row>
    <row r="19" spans="1:5" ht="20.25" customHeight="1">
      <c r="A19" s="216" t="s">
        <v>4</v>
      </c>
      <c r="B19" s="217"/>
      <c r="C19" s="213"/>
      <c r="D19" s="188"/>
      <c r="E19" s="188"/>
    </row>
    <row r="20" spans="1:5" ht="41.25" customHeight="1">
      <c r="A20" s="216" t="s">
        <v>5</v>
      </c>
      <c r="B20" s="217"/>
      <c r="C20" s="213"/>
      <c r="D20" s="188"/>
      <c r="E20" s="188"/>
    </row>
    <row r="21" spans="1:5" ht="33" customHeight="1">
      <c r="A21" s="218" t="s">
        <v>6</v>
      </c>
      <c r="B21" s="219"/>
      <c r="C21" s="212">
        <f>SUM(C19-C20)</f>
        <v>0</v>
      </c>
      <c r="D21" s="186"/>
      <c r="E21" s="186"/>
    </row>
    <row r="22" spans="1:5" ht="19.5" customHeight="1">
      <c r="A22" s="198"/>
      <c r="B22" s="189"/>
      <c r="C22" s="214"/>
      <c r="D22" s="190"/>
      <c r="E22" s="199"/>
    </row>
    <row r="23" spans="1:5" ht="28.5" customHeight="1">
      <c r="A23" s="216" t="s">
        <v>7</v>
      </c>
      <c r="B23" s="217"/>
      <c r="C23" s="213">
        <f>SUM(C12,C16,C21)</f>
        <v>0</v>
      </c>
      <c r="D23" s="191">
        <f>SUM(D12,D16,D21)</f>
        <v>0</v>
      </c>
      <c r="E23" s="191">
        <f>SUM(E12,E16,E21)</f>
        <v>0</v>
      </c>
    </row>
  </sheetData>
  <sheetProtection/>
  <mergeCells count="20">
    <mergeCell ref="A15:B15"/>
    <mergeCell ref="A18:B18"/>
    <mergeCell ref="A8:B8"/>
    <mergeCell ref="A1:E1"/>
    <mergeCell ref="A2:E2"/>
    <mergeCell ref="A9:B9"/>
    <mergeCell ref="A11:B11"/>
    <mergeCell ref="A12:B12"/>
    <mergeCell ref="A7:B7"/>
    <mergeCell ref="A4:B4"/>
    <mergeCell ref="A23:B23"/>
    <mergeCell ref="A21:B21"/>
    <mergeCell ref="A20:B20"/>
    <mergeCell ref="A19:B19"/>
    <mergeCell ref="A10:B10"/>
    <mergeCell ref="A6:B6"/>
    <mergeCell ref="A13:E13"/>
    <mergeCell ref="A16:B16"/>
    <mergeCell ref="A17:E17"/>
    <mergeCell ref="A14:B1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23">
      <selection activeCell="L4" sqref="L4"/>
    </sheetView>
  </sheetViews>
  <sheetFormatPr defaultColWidth="11.421875" defaultRowHeight="12.75"/>
  <cols>
    <col min="1" max="1" width="16.00390625" style="20" customWidth="1"/>
    <col min="2" max="2" width="13.28125" style="20" customWidth="1"/>
    <col min="3" max="3" width="9.140625" style="20" customWidth="1"/>
    <col min="4" max="4" width="11.421875" style="20" customWidth="1"/>
    <col min="5" max="5" width="13.7109375" style="51" customWidth="1"/>
    <col min="6" max="6" width="9.28125" style="1" customWidth="1"/>
    <col min="7" max="7" width="12.140625" style="1" customWidth="1"/>
    <col min="8" max="9" width="10.2812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230" t="s">
        <v>122</v>
      </c>
      <c r="B1" s="230"/>
      <c r="C1" s="230"/>
      <c r="D1" s="230"/>
      <c r="E1" s="230"/>
      <c r="F1" s="230"/>
      <c r="G1" s="230"/>
      <c r="H1" s="230"/>
      <c r="I1" s="230"/>
    </row>
    <row r="2" spans="1:9" s="2" customFormat="1" ht="13.5" thickBot="1">
      <c r="A2" s="9"/>
      <c r="I2" s="10" t="s">
        <v>8</v>
      </c>
    </row>
    <row r="3" spans="1:9" s="2" customFormat="1" ht="26.25" thickBot="1">
      <c r="A3" s="61" t="s">
        <v>9</v>
      </c>
      <c r="B3" s="234" t="s">
        <v>84</v>
      </c>
      <c r="C3" s="235"/>
      <c r="D3" s="236"/>
      <c r="E3" s="236"/>
      <c r="F3" s="236"/>
      <c r="G3" s="236"/>
      <c r="H3" s="236"/>
      <c r="I3" s="237"/>
    </row>
    <row r="4" spans="1:9" s="2" customFormat="1" ht="51.75" thickBot="1">
      <c r="A4" s="62" t="s">
        <v>10</v>
      </c>
      <c r="B4" s="11" t="s">
        <v>67</v>
      </c>
      <c r="C4" s="65" t="s">
        <v>11</v>
      </c>
      <c r="D4" s="12" t="s">
        <v>12</v>
      </c>
      <c r="E4" s="12" t="s">
        <v>90</v>
      </c>
      <c r="F4" s="12" t="s">
        <v>91</v>
      </c>
      <c r="G4" s="12" t="s">
        <v>111</v>
      </c>
      <c r="H4" s="117" t="s">
        <v>92</v>
      </c>
      <c r="I4" s="13" t="s">
        <v>16</v>
      </c>
    </row>
    <row r="5" spans="1:9" s="2" customFormat="1" ht="15">
      <c r="A5" s="121">
        <v>634</v>
      </c>
      <c r="B5" s="118"/>
      <c r="C5" s="119"/>
      <c r="D5" s="120"/>
      <c r="E5" s="120"/>
      <c r="F5" s="120"/>
      <c r="G5" s="120"/>
      <c r="H5" s="138">
        <v>30600</v>
      </c>
      <c r="I5" s="114"/>
    </row>
    <row r="6" spans="1:9" s="2" customFormat="1" ht="15">
      <c r="A6" s="121">
        <v>6341</v>
      </c>
      <c r="B6" s="118"/>
      <c r="C6" s="119"/>
      <c r="D6" s="120"/>
      <c r="E6" s="120"/>
      <c r="F6" s="120"/>
      <c r="G6" s="120"/>
      <c r="H6" s="159">
        <v>30600</v>
      </c>
      <c r="I6" s="114"/>
    </row>
    <row r="7" spans="1:9" s="2" customFormat="1" ht="15">
      <c r="A7" s="121">
        <v>636</v>
      </c>
      <c r="B7" s="116"/>
      <c r="C7" s="115"/>
      <c r="D7" s="112"/>
      <c r="E7" s="139">
        <v>10407721</v>
      </c>
      <c r="F7" s="139">
        <v>3000</v>
      </c>
      <c r="G7" s="139">
        <v>1035800</v>
      </c>
      <c r="H7" s="112"/>
      <c r="I7" s="113"/>
    </row>
    <row r="8" spans="1:16" s="2" customFormat="1" ht="15">
      <c r="A8" s="121">
        <v>6361</v>
      </c>
      <c r="B8" s="116"/>
      <c r="C8" s="115"/>
      <c r="D8" s="112"/>
      <c r="E8" s="139">
        <v>10407721</v>
      </c>
      <c r="F8" s="139">
        <v>3000</v>
      </c>
      <c r="G8" s="139">
        <v>627800</v>
      </c>
      <c r="H8" s="112"/>
      <c r="I8" s="113"/>
      <c r="P8" s="161"/>
    </row>
    <row r="9" spans="1:9" s="2" customFormat="1" ht="15">
      <c r="A9" s="121">
        <v>6362</v>
      </c>
      <c r="B9" s="116"/>
      <c r="C9" s="115"/>
      <c r="D9" s="112"/>
      <c r="E9" s="139"/>
      <c r="F9" s="139"/>
      <c r="G9" s="139">
        <v>408000</v>
      </c>
      <c r="H9" s="112"/>
      <c r="I9" s="113"/>
    </row>
    <row r="10" spans="1:9" s="2" customFormat="1" ht="15">
      <c r="A10" s="121">
        <v>652</v>
      </c>
      <c r="B10" s="116"/>
      <c r="C10" s="115"/>
      <c r="D10" s="139">
        <v>666700</v>
      </c>
      <c r="E10" s="112"/>
      <c r="F10" s="112"/>
      <c r="G10" s="139">
        <v>31400</v>
      </c>
      <c r="H10" s="112"/>
      <c r="I10" s="113"/>
    </row>
    <row r="11" spans="1:9" s="2" customFormat="1" ht="15">
      <c r="A11" s="121">
        <v>6526</v>
      </c>
      <c r="B11" s="116"/>
      <c r="C11" s="115"/>
      <c r="D11" s="139">
        <v>666700</v>
      </c>
      <c r="E11" s="112"/>
      <c r="F11" s="112"/>
      <c r="G11" s="139">
        <v>31400</v>
      </c>
      <c r="H11" s="112"/>
      <c r="I11" s="113"/>
    </row>
    <row r="12" spans="1:9" s="2" customFormat="1" ht="15">
      <c r="A12" s="121">
        <v>661</v>
      </c>
      <c r="B12" s="116"/>
      <c r="C12" s="140">
        <v>50600</v>
      </c>
      <c r="D12" s="112"/>
      <c r="E12" s="112"/>
      <c r="F12" s="112"/>
      <c r="G12" s="112"/>
      <c r="H12" s="112"/>
      <c r="I12" s="113"/>
    </row>
    <row r="13" spans="1:9" s="2" customFormat="1" ht="15">
      <c r="A13" s="121">
        <v>6615</v>
      </c>
      <c r="B13" s="116"/>
      <c r="C13" s="140">
        <v>50600</v>
      </c>
      <c r="D13" s="112"/>
      <c r="E13" s="112"/>
      <c r="F13" s="112"/>
      <c r="G13" s="112"/>
      <c r="H13" s="112"/>
      <c r="I13" s="113"/>
    </row>
    <row r="14" spans="1:9" s="2" customFormat="1" ht="15">
      <c r="A14" s="121">
        <v>663</v>
      </c>
      <c r="B14" s="116"/>
      <c r="C14" s="115"/>
      <c r="D14" s="112"/>
      <c r="E14" s="112"/>
      <c r="F14" s="112"/>
      <c r="G14" s="112"/>
      <c r="H14" s="112"/>
      <c r="I14" s="141">
        <v>38000</v>
      </c>
    </row>
    <row r="15" spans="1:9" s="2" customFormat="1" ht="15">
      <c r="A15" s="121">
        <v>6631</v>
      </c>
      <c r="B15" s="160"/>
      <c r="C15" s="115"/>
      <c r="D15" s="112"/>
      <c r="E15" s="112"/>
      <c r="F15" s="112"/>
      <c r="G15" s="112"/>
      <c r="H15" s="112"/>
      <c r="I15" s="141">
        <v>26000</v>
      </c>
    </row>
    <row r="16" spans="1:9" s="2" customFormat="1" ht="15">
      <c r="A16" s="121">
        <v>6632</v>
      </c>
      <c r="B16" s="160"/>
      <c r="C16" s="115"/>
      <c r="D16" s="112"/>
      <c r="E16" s="112"/>
      <c r="F16" s="112"/>
      <c r="G16" s="112"/>
      <c r="H16" s="112"/>
      <c r="I16" s="141">
        <v>12000</v>
      </c>
    </row>
    <row r="17" spans="1:9" s="2" customFormat="1" ht="15">
      <c r="A17" s="166">
        <v>671</v>
      </c>
      <c r="B17" s="145">
        <v>2545399.7</v>
      </c>
      <c r="C17" s="115"/>
      <c r="D17" s="112"/>
      <c r="E17" s="112"/>
      <c r="F17" s="112"/>
      <c r="G17" s="112"/>
      <c r="H17" s="112"/>
      <c r="I17" s="113"/>
    </row>
    <row r="18" spans="1:9" s="161" customFormat="1" ht="15">
      <c r="A18" s="167">
        <v>6711</v>
      </c>
      <c r="B18" s="162">
        <v>1255399.7</v>
      </c>
      <c r="C18" s="119"/>
      <c r="D18" s="120"/>
      <c r="E18" s="120"/>
      <c r="F18" s="120"/>
      <c r="G18" s="163"/>
      <c r="H18" s="163"/>
      <c r="I18" s="169"/>
    </row>
    <row r="19" spans="1:9" s="2" customFormat="1" ht="15">
      <c r="A19" s="168">
        <v>6712</v>
      </c>
      <c r="B19" s="164">
        <v>1290000</v>
      </c>
      <c r="C19" s="115"/>
      <c r="D19" s="112"/>
      <c r="E19" s="112"/>
      <c r="F19" s="112"/>
      <c r="G19" s="165"/>
      <c r="H19" s="165"/>
      <c r="I19" s="169"/>
    </row>
    <row r="20" spans="1:9" s="2" customFormat="1" ht="12.75">
      <c r="A20" s="170"/>
      <c r="B20" s="14"/>
      <c r="C20" s="68"/>
      <c r="D20" s="67"/>
      <c r="E20" s="67"/>
      <c r="F20" s="67"/>
      <c r="G20" s="69"/>
      <c r="H20" s="69"/>
      <c r="I20" s="70"/>
    </row>
    <row r="21" spans="1:9" s="2" customFormat="1" ht="13.5" thickBot="1">
      <c r="A21" s="16"/>
      <c r="B21" s="17"/>
      <c r="C21" s="71"/>
      <c r="D21" s="72"/>
      <c r="E21" s="72"/>
      <c r="F21" s="72"/>
      <c r="G21" s="73"/>
      <c r="H21" s="73"/>
      <c r="I21" s="74"/>
    </row>
    <row r="22" spans="1:9" s="2" customFormat="1" ht="30" customHeight="1" thickBot="1">
      <c r="A22" s="18" t="s">
        <v>13</v>
      </c>
      <c r="B22" s="142">
        <f aca="true" t="shared" si="0" ref="B22:G22">B5+B7+B10+B12+B14+B17</f>
        <v>2545399.7</v>
      </c>
      <c r="C22" s="143">
        <f t="shared" si="0"/>
        <v>50600</v>
      </c>
      <c r="D22" s="143">
        <f t="shared" si="0"/>
        <v>666700</v>
      </c>
      <c r="E22" s="143">
        <f t="shared" si="0"/>
        <v>10407721</v>
      </c>
      <c r="F22" s="143">
        <f t="shared" si="0"/>
        <v>3000</v>
      </c>
      <c r="G22" s="143">
        <f t="shared" si="0"/>
        <v>1067200</v>
      </c>
      <c r="H22" s="143">
        <f>H5+H7+H10+H12+H14+H17</f>
        <v>30600</v>
      </c>
      <c r="I22" s="144">
        <f>I5+I7+I10+I12+I14+I17</f>
        <v>38000</v>
      </c>
    </row>
    <row r="23" spans="1:9" s="2" customFormat="1" ht="28.5" customHeight="1" thickBot="1">
      <c r="A23" s="18" t="s">
        <v>89</v>
      </c>
      <c r="B23" s="231">
        <v>14809220.7</v>
      </c>
      <c r="C23" s="232"/>
      <c r="D23" s="232"/>
      <c r="E23" s="232"/>
      <c r="F23" s="232"/>
      <c r="G23" s="232"/>
      <c r="H23" s="232"/>
      <c r="I23" s="233"/>
    </row>
    <row r="24" spans="1:9" ht="13.5" thickBot="1">
      <c r="A24" s="6"/>
      <c r="B24" s="66"/>
      <c r="C24" s="6"/>
      <c r="D24" s="6"/>
      <c r="E24" s="7"/>
      <c r="F24" s="19"/>
      <c r="I24" s="10"/>
    </row>
    <row r="25" spans="1:9" ht="24" customHeight="1" thickBot="1">
      <c r="A25" s="63" t="s">
        <v>9</v>
      </c>
      <c r="B25" s="234" t="s">
        <v>101</v>
      </c>
      <c r="C25" s="235"/>
      <c r="D25" s="236"/>
      <c r="E25" s="236"/>
      <c r="F25" s="236"/>
      <c r="G25" s="236"/>
      <c r="H25" s="236"/>
      <c r="I25" s="237"/>
    </row>
    <row r="26" spans="1:9" ht="51.75" thickBot="1">
      <c r="A26" s="64" t="s">
        <v>10</v>
      </c>
      <c r="B26" s="11" t="s">
        <v>67</v>
      </c>
      <c r="C26" s="65" t="s">
        <v>11</v>
      </c>
      <c r="D26" s="12" t="s">
        <v>12</v>
      </c>
      <c r="E26" s="12" t="s">
        <v>90</v>
      </c>
      <c r="F26" s="12" t="s">
        <v>91</v>
      </c>
      <c r="G26" s="12" t="s">
        <v>111</v>
      </c>
      <c r="H26" s="117" t="s">
        <v>92</v>
      </c>
      <c r="I26" s="13" t="s">
        <v>16</v>
      </c>
    </row>
    <row r="27" spans="1:9" ht="15">
      <c r="A27" s="122">
        <v>634</v>
      </c>
      <c r="B27" s="118"/>
      <c r="C27" s="119"/>
      <c r="D27" s="120"/>
      <c r="E27" s="120"/>
      <c r="F27" s="120"/>
      <c r="G27" s="120"/>
      <c r="H27" s="138">
        <v>30600</v>
      </c>
      <c r="I27" s="114"/>
    </row>
    <row r="28" spans="1:9" ht="15">
      <c r="A28" s="123">
        <v>636</v>
      </c>
      <c r="B28" s="116"/>
      <c r="C28" s="115"/>
      <c r="D28" s="112"/>
      <c r="E28" s="139">
        <v>10407721</v>
      </c>
      <c r="F28" s="139">
        <v>3000</v>
      </c>
      <c r="G28" s="139">
        <v>1067200</v>
      </c>
      <c r="H28" s="112"/>
      <c r="I28" s="113"/>
    </row>
    <row r="29" spans="1:9" ht="15">
      <c r="A29" s="123">
        <v>652</v>
      </c>
      <c r="B29" s="116"/>
      <c r="C29" s="115"/>
      <c r="D29" s="139">
        <v>666700</v>
      </c>
      <c r="E29" s="112"/>
      <c r="F29" s="112"/>
      <c r="G29" s="139"/>
      <c r="H29" s="112"/>
      <c r="I29" s="113"/>
    </row>
    <row r="30" spans="1:9" ht="15">
      <c r="A30" s="123">
        <v>661</v>
      </c>
      <c r="B30" s="116"/>
      <c r="C30" s="140">
        <v>50600</v>
      </c>
      <c r="D30" s="112"/>
      <c r="E30" s="112"/>
      <c r="F30" s="112"/>
      <c r="G30" s="112"/>
      <c r="H30" s="112"/>
      <c r="I30" s="113"/>
    </row>
    <row r="31" spans="1:9" ht="15">
      <c r="A31" s="123">
        <v>663</v>
      </c>
      <c r="B31" s="116"/>
      <c r="C31" s="115"/>
      <c r="D31" s="112"/>
      <c r="E31" s="112"/>
      <c r="F31" s="112"/>
      <c r="G31" s="112"/>
      <c r="H31" s="112"/>
      <c r="I31" s="141">
        <v>38000</v>
      </c>
    </row>
    <row r="32" spans="1:9" ht="15">
      <c r="A32" s="124">
        <v>671</v>
      </c>
      <c r="B32" s="145">
        <v>2545399.7</v>
      </c>
      <c r="C32" s="115"/>
      <c r="D32" s="112"/>
      <c r="E32" s="112"/>
      <c r="F32" s="112"/>
      <c r="G32" s="112"/>
      <c r="H32" s="112"/>
      <c r="I32" s="113"/>
    </row>
    <row r="33" spans="1:9" ht="12.75">
      <c r="A33" s="15"/>
      <c r="B33" s="14"/>
      <c r="C33" s="68"/>
      <c r="D33" s="67"/>
      <c r="E33" s="67"/>
      <c r="F33" s="67"/>
      <c r="G33" s="69"/>
      <c r="H33" s="69"/>
      <c r="I33" s="70"/>
    </row>
    <row r="34" spans="1:9" ht="12.75">
      <c r="A34" s="15"/>
      <c r="B34" s="14"/>
      <c r="C34" s="68"/>
      <c r="D34" s="67"/>
      <c r="E34" s="67"/>
      <c r="F34" s="67"/>
      <c r="G34" s="69"/>
      <c r="H34" s="69"/>
      <c r="I34" s="70"/>
    </row>
    <row r="35" spans="1:9" ht="12.75">
      <c r="A35" s="15"/>
      <c r="B35" s="14"/>
      <c r="C35" s="68"/>
      <c r="D35" s="67"/>
      <c r="E35" s="67"/>
      <c r="F35" s="67"/>
      <c r="G35" s="69"/>
      <c r="H35" s="69"/>
      <c r="I35" s="70"/>
    </row>
    <row r="36" spans="1:9" ht="13.5" thickBot="1">
      <c r="A36" s="16"/>
      <c r="B36" s="17"/>
      <c r="C36" s="71"/>
      <c r="D36" s="72"/>
      <c r="E36" s="72"/>
      <c r="F36" s="72"/>
      <c r="G36" s="73"/>
      <c r="H36" s="73"/>
      <c r="I36" s="74"/>
    </row>
    <row r="37" spans="1:9" s="2" customFormat="1" ht="30" customHeight="1" thickBot="1">
      <c r="A37" s="18" t="s">
        <v>13</v>
      </c>
      <c r="B37" s="145">
        <v>2545399.7</v>
      </c>
      <c r="C37" s="140">
        <v>50600</v>
      </c>
      <c r="D37" s="139">
        <v>666700</v>
      </c>
      <c r="E37" s="139">
        <v>10407721</v>
      </c>
      <c r="F37" s="139">
        <v>3000</v>
      </c>
      <c r="G37" s="139">
        <v>1067200</v>
      </c>
      <c r="H37" s="138">
        <v>30600</v>
      </c>
      <c r="I37" s="141">
        <v>38000</v>
      </c>
    </row>
    <row r="38" spans="1:9" s="2" customFormat="1" ht="28.5" customHeight="1" thickBot="1">
      <c r="A38" s="18" t="s">
        <v>102</v>
      </c>
      <c r="B38" s="231">
        <v>14809220.7</v>
      </c>
      <c r="C38" s="232"/>
      <c r="D38" s="232"/>
      <c r="E38" s="232"/>
      <c r="F38" s="232"/>
      <c r="G38" s="232"/>
      <c r="H38" s="232"/>
      <c r="I38" s="233"/>
    </row>
    <row r="39" spans="5:6" ht="13.5" thickBot="1">
      <c r="E39" s="21"/>
      <c r="F39" s="22"/>
    </row>
    <row r="40" spans="1:9" ht="26.25" thickBot="1">
      <c r="A40" s="63" t="s">
        <v>9</v>
      </c>
      <c r="B40" s="234" t="s">
        <v>123</v>
      </c>
      <c r="C40" s="235"/>
      <c r="D40" s="236"/>
      <c r="E40" s="236"/>
      <c r="F40" s="236"/>
      <c r="G40" s="236"/>
      <c r="H40" s="236"/>
      <c r="I40" s="237"/>
    </row>
    <row r="41" spans="1:9" ht="51.75" thickBot="1">
      <c r="A41" s="64" t="s">
        <v>10</v>
      </c>
      <c r="B41" s="11" t="s">
        <v>67</v>
      </c>
      <c r="C41" s="65" t="s">
        <v>11</v>
      </c>
      <c r="D41" s="12" t="s">
        <v>94</v>
      </c>
      <c r="E41" s="12" t="s">
        <v>90</v>
      </c>
      <c r="F41" s="12" t="s">
        <v>91</v>
      </c>
      <c r="G41" s="12" t="s">
        <v>111</v>
      </c>
      <c r="H41" s="117" t="s">
        <v>92</v>
      </c>
      <c r="I41" s="13" t="s">
        <v>16</v>
      </c>
    </row>
    <row r="42" spans="1:9" ht="15">
      <c r="A42" s="122">
        <v>634</v>
      </c>
      <c r="B42" s="118"/>
      <c r="C42" s="119"/>
      <c r="D42" s="120"/>
      <c r="E42" s="120"/>
      <c r="F42" s="120"/>
      <c r="G42" s="120"/>
      <c r="H42" s="138">
        <v>30600</v>
      </c>
      <c r="I42" s="114"/>
    </row>
    <row r="43" spans="1:9" ht="15">
      <c r="A43" s="123">
        <v>636</v>
      </c>
      <c r="B43" s="116"/>
      <c r="C43" s="115"/>
      <c r="D43" s="112"/>
      <c r="E43" s="139">
        <v>10407721</v>
      </c>
      <c r="F43" s="139">
        <v>3000</v>
      </c>
      <c r="G43" s="139">
        <v>1067200</v>
      </c>
      <c r="H43" s="112"/>
      <c r="I43" s="113"/>
    </row>
    <row r="44" spans="1:9" ht="15">
      <c r="A44" s="123">
        <v>652</v>
      </c>
      <c r="B44" s="116"/>
      <c r="C44" s="115"/>
      <c r="D44" s="139">
        <v>666700</v>
      </c>
      <c r="E44" s="112"/>
      <c r="F44" s="112"/>
      <c r="G44" s="139"/>
      <c r="H44" s="112"/>
      <c r="I44" s="113"/>
    </row>
    <row r="45" spans="1:9" ht="15">
      <c r="A45" s="123">
        <v>661</v>
      </c>
      <c r="B45" s="116"/>
      <c r="C45" s="140">
        <v>50600</v>
      </c>
      <c r="D45" s="112"/>
      <c r="E45" s="112"/>
      <c r="F45" s="112"/>
      <c r="G45" s="112"/>
      <c r="H45" s="112"/>
      <c r="I45" s="113"/>
    </row>
    <row r="46" spans="1:9" ht="15">
      <c r="A46" s="123">
        <v>663</v>
      </c>
      <c r="B46" s="116"/>
      <c r="C46" s="115"/>
      <c r="D46" s="112"/>
      <c r="E46" s="112"/>
      <c r="F46" s="112"/>
      <c r="G46" s="112"/>
      <c r="H46" s="112"/>
      <c r="I46" s="141">
        <v>38000</v>
      </c>
    </row>
    <row r="47" spans="1:9" ht="13.5" customHeight="1">
      <c r="A47" s="124">
        <v>671</v>
      </c>
      <c r="B47" s="145">
        <v>2545399.7</v>
      </c>
      <c r="C47" s="115"/>
      <c r="D47" s="112"/>
      <c r="E47" s="112"/>
      <c r="F47" s="112"/>
      <c r="G47" s="112"/>
      <c r="H47" s="112"/>
      <c r="I47" s="113"/>
    </row>
    <row r="48" spans="1:9" ht="13.5" customHeight="1">
      <c r="A48" s="15"/>
      <c r="B48" s="14"/>
      <c r="C48" s="68"/>
      <c r="D48" s="67"/>
      <c r="E48" s="67"/>
      <c r="F48" s="67"/>
      <c r="G48" s="69"/>
      <c r="H48" s="69"/>
      <c r="I48" s="70"/>
    </row>
    <row r="49" spans="1:9" ht="13.5" thickBot="1">
      <c r="A49" s="16"/>
      <c r="B49" s="14"/>
      <c r="C49" s="68"/>
      <c r="D49" s="67"/>
      <c r="E49" s="67"/>
      <c r="F49" s="67"/>
      <c r="G49" s="69"/>
      <c r="H49" s="69"/>
      <c r="I49" s="70"/>
    </row>
    <row r="50" spans="1:9" s="2" customFormat="1" ht="30" customHeight="1" thickBot="1">
      <c r="A50" s="18" t="s">
        <v>13</v>
      </c>
      <c r="B50" s="157">
        <f>B42+B43+B44+B45+B46+B47</f>
        <v>2545399.7</v>
      </c>
      <c r="C50" s="157">
        <f aca="true" t="shared" si="1" ref="C50:I50">C42+C43+C44+C45+C46+C47</f>
        <v>50600</v>
      </c>
      <c r="D50" s="157">
        <f t="shared" si="1"/>
        <v>666700</v>
      </c>
      <c r="E50" s="157">
        <f t="shared" si="1"/>
        <v>10407721</v>
      </c>
      <c r="F50" s="157">
        <f t="shared" si="1"/>
        <v>3000</v>
      </c>
      <c r="G50" s="157">
        <f t="shared" si="1"/>
        <v>1067200</v>
      </c>
      <c r="H50" s="157">
        <f t="shared" si="1"/>
        <v>30600</v>
      </c>
      <c r="I50" s="158">
        <f t="shared" si="1"/>
        <v>38000</v>
      </c>
    </row>
    <row r="51" spans="1:9" s="2" customFormat="1" ht="28.5" customHeight="1" thickBot="1">
      <c r="A51" s="156" t="s">
        <v>124</v>
      </c>
      <c r="B51" s="231">
        <v>14809220.7</v>
      </c>
      <c r="C51" s="232"/>
      <c r="D51" s="232"/>
      <c r="E51" s="232"/>
      <c r="F51" s="232"/>
      <c r="G51" s="232"/>
      <c r="H51" s="232"/>
      <c r="I51" s="233"/>
    </row>
    <row r="52" spans="4:6" ht="13.5" customHeight="1">
      <c r="D52" s="23"/>
      <c r="E52" s="25"/>
      <c r="F52" s="26"/>
    </row>
    <row r="53" spans="5:6" ht="13.5" customHeight="1">
      <c r="E53" s="27"/>
      <c r="F53" s="28"/>
    </row>
    <row r="54" spans="5:6" ht="13.5" customHeight="1">
      <c r="E54" s="29"/>
      <c r="F54" s="30"/>
    </row>
    <row r="55" spans="5:6" ht="13.5" customHeight="1">
      <c r="E55" s="21"/>
      <c r="F55" s="22"/>
    </row>
    <row r="56" spans="4:6" ht="28.5" customHeight="1">
      <c r="D56" s="23"/>
      <c r="E56" s="21"/>
      <c r="F56" s="31"/>
    </row>
    <row r="57" spans="4:6" ht="13.5" customHeight="1">
      <c r="D57" s="23"/>
      <c r="E57" s="21"/>
      <c r="F57" s="26"/>
    </row>
    <row r="58" spans="5:6" ht="13.5" customHeight="1">
      <c r="E58" s="21"/>
      <c r="F58" s="22"/>
    </row>
    <row r="59" spans="5:6" ht="13.5" customHeight="1">
      <c r="E59" s="21"/>
      <c r="F59" s="30"/>
    </row>
    <row r="60" spans="5:6" ht="13.5" customHeight="1">
      <c r="E60" s="21"/>
      <c r="F60" s="22"/>
    </row>
    <row r="61" spans="5:6" ht="22.5" customHeight="1">
      <c r="E61" s="21"/>
      <c r="F61" s="32"/>
    </row>
    <row r="62" spans="5:6" ht="13.5" customHeight="1">
      <c r="E62" s="27"/>
      <c r="F62" s="28"/>
    </row>
    <row r="63" spans="2:6" ht="13.5" customHeight="1">
      <c r="B63" s="23"/>
      <c r="C63" s="23"/>
      <c r="E63" s="27"/>
      <c r="F63" s="33"/>
    </row>
    <row r="64" spans="4:6" ht="13.5" customHeight="1">
      <c r="D64" s="23"/>
      <c r="E64" s="27"/>
      <c r="F64" s="34"/>
    </row>
    <row r="65" spans="4:6" ht="13.5" customHeight="1">
      <c r="D65" s="23"/>
      <c r="E65" s="29"/>
      <c r="F65" s="26"/>
    </row>
    <row r="66" spans="5:6" ht="13.5" customHeight="1">
      <c r="E66" s="21"/>
      <c r="F66" s="22"/>
    </row>
    <row r="67" spans="2:6" ht="13.5" customHeight="1">
      <c r="B67" s="23"/>
      <c r="C67" s="23"/>
      <c r="E67" s="21"/>
      <c r="F67" s="24"/>
    </row>
    <row r="68" spans="4:6" ht="13.5" customHeight="1">
      <c r="D68" s="23"/>
      <c r="E68" s="21"/>
      <c r="F68" s="33"/>
    </row>
    <row r="69" spans="4:6" ht="13.5" customHeight="1">
      <c r="D69" s="23"/>
      <c r="E69" s="29"/>
      <c r="F69" s="26"/>
    </row>
    <row r="70" spans="5:6" ht="13.5" customHeight="1">
      <c r="E70" s="27"/>
      <c r="F70" s="22"/>
    </row>
    <row r="71" spans="4:6" ht="13.5" customHeight="1">
      <c r="D71" s="23"/>
      <c r="E71" s="27"/>
      <c r="F71" s="33"/>
    </row>
    <row r="72" spans="5:6" ht="22.5" customHeight="1">
      <c r="E72" s="29"/>
      <c r="F72" s="32"/>
    </row>
    <row r="73" spans="5:6" ht="13.5" customHeight="1">
      <c r="E73" s="21"/>
      <c r="F73" s="22"/>
    </row>
    <row r="74" spans="5:6" ht="13.5" customHeight="1">
      <c r="E74" s="29"/>
      <c r="F74" s="26"/>
    </row>
    <row r="75" spans="5:6" ht="13.5" customHeight="1">
      <c r="E75" s="21"/>
      <c r="F75" s="22"/>
    </row>
    <row r="76" spans="5:6" ht="13.5" customHeight="1">
      <c r="E76" s="21"/>
      <c r="F76" s="22"/>
    </row>
    <row r="77" spans="1:6" ht="13.5" customHeight="1">
      <c r="A77" s="23"/>
      <c r="E77" s="35"/>
      <c r="F77" s="33"/>
    </row>
    <row r="78" spans="2:6" ht="13.5" customHeight="1">
      <c r="B78" s="23"/>
      <c r="C78" s="23"/>
      <c r="D78" s="23"/>
      <c r="E78" s="36"/>
      <c r="F78" s="33"/>
    </row>
    <row r="79" spans="2:6" ht="13.5" customHeight="1">
      <c r="B79" s="23"/>
      <c r="C79" s="23"/>
      <c r="D79" s="23"/>
      <c r="E79" s="36"/>
      <c r="F79" s="24"/>
    </row>
    <row r="80" spans="2:6" ht="13.5" customHeight="1">
      <c r="B80" s="23"/>
      <c r="C80" s="23"/>
      <c r="D80" s="23"/>
      <c r="E80" s="29"/>
      <c r="F80" s="30"/>
    </row>
    <row r="81" spans="5:6" ht="12.75">
      <c r="E81" s="21"/>
      <c r="F81" s="22"/>
    </row>
    <row r="82" spans="2:6" ht="12.75">
      <c r="B82" s="23"/>
      <c r="C82" s="23"/>
      <c r="E82" s="21"/>
      <c r="F82" s="33"/>
    </row>
    <row r="83" spans="4:6" ht="12.75">
      <c r="D83" s="23"/>
      <c r="E83" s="21"/>
      <c r="F83" s="24"/>
    </row>
    <row r="84" spans="4:6" ht="12.75">
      <c r="D84" s="23"/>
      <c r="E84" s="29"/>
      <c r="F84" s="26"/>
    </row>
    <row r="85" spans="5:6" ht="12.75">
      <c r="E85" s="21"/>
      <c r="F85" s="22"/>
    </row>
    <row r="86" spans="5:6" ht="12.75">
      <c r="E86" s="21"/>
      <c r="F86" s="22"/>
    </row>
    <row r="87" spans="5:6" ht="12.75">
      <c r="E87" s="37"/>
      <c r="F87" s="38"/>
    </row>
    <row r="88" spans="5:6" ht="12.75">
      <c r="E88" s="21"/>
      <c r="F88" s="22"/>
    </row>
    <row r="89" spans="5:6" ht="12.75">
      <c r="E89" s="21"/>
      <c r="F89" s="22"/>
    </row>
    <row r="90" spans="5:6" ht="12.75">
      <c r="E90" s="21"/>
      <c r="F90" s="22"/>
    </row>
    <row r="91" spans="5:6" ht="12.75">
      <c r="E91" s="29"/>
      <c r="F91" s="26"/>
    </row>
    <row r="92" spans="5:6" ht="12.75">
      <c r="E92" s="21"/>
      <c r="F92" s="22"/>
    </row>
    <row r="93" spans="5:6" ht="12.75">
      <c r="E93" s="29"/>
      <c r="F93" s="26"/>
    </row>
    <row r="94" spans="5:6" ht="12.75">
      <c r="E94" s="21"/>
      <c r="F94" s="22"/>
    </row>
    <row r="95" spans="5:6" ht="12.75">
      <c r="E95" s="21"/>
      <c r="F95" s="22"/>
    </row>
    <row r="96" spans="5:6" ht="12.75">
      <c r="E96" s="21"/>
      <c r="F96" s="22"/>
    </row>
    <row r="97" spans="5:6" ht="12.75">
      <c r="E97" s="21"/>
      <c r="F97" s="22"/>
    </row>
    <row r="98" spans="1:6" ht="28.5" customHeight="1">
      <c r="A98" s="39"/>
      <c r="B98" s="39"/>
      <c r="C98" s="39"/>
      <c r="D98" s="39"/>
      <c r="E98" s="40"/>
      <c r="F98" s="41"/>
    </row>
    <row r="99" spans="4:6" ht="12.75">
      <c r="D99" s="23"/>
      <c r="E99" s="21"/>
      <c r="F99" s="24"/>
    </row>
    <row r="100" spans="5:6" ht="12.75">
      <c r="E100" s="42"/>
      <c r="F100" s="43"/>
    </row>
    <row r="101" spans="5:6" ht="12.75">
      <c r="E101" s="21"/>
      <c r="F101" s="22"/>
    </row>
    <row r="102" spans="5:6" ht="12.75">
      <c r="E102" s="37"/>
      <c r="F102" s="38"/>
    </row>
    <row r="103" spans="5:6" ht="12.75">
      <c r="E103" s="37"/>
      <c r="F103" s="38"/>
    </row>
    <row r="104" spans="5:6" ht="12.75">
      <c r="E104" s="21"/>
      <c r="F104" s="22"/>
    </row>
    <row r="105" spans="5:6" ht="12.75">
      <c r="E105" s="29"/>
      <c r="F105" s="26"/>
    </row>
    <row r="106" spans="5:6" ht="12.75">
      <c r="E106" s="21"/>
      <c r="F106" s="22"/>
    </row>
    <row r="107" spans="5:6" ht="12.75">
      <c r="E107" s="21"/>
      <c r="F107" s="22"/>
    </row>
    <row r="108" spans="5:6" ht="12.75">
      <c r="E108" s="29"/>
      <c r="F108" s="26"/>
    </row>
    <row r="109" spans="5:6" ht="12.75">
      <c r="E109" s="21"/>
      <c r="F109" s="22"/>
    </row>
    <row r="110" spans="5:6" ht="12.75">
      <c r="E110" s="37"/>
      <c r="F110" s="38"/>
    </row>
    <row r="111" spans="5:6" ht="12.75">
      <c r="E111" s="29"/>
      <c r="F111" s="43"/>
    </row>
    <row r="112" spans="5:6" ht="12.75">
      <c r="E112" s="27"/>
      <c r="F112" s="38"/>
    </row>
    <row r="113" spans="5:6" ht="12.75">
      <c r="E113" s="29"/>
      <c r="F113" s="26"/>
    </row>
    <row r="114" spans="5:6" ht="12.75">
      <c r="E114" s="21"/>
      <c r="F114" s="22"/>
    </row>
    <row r="115" spans="4:6" ht="12.75">
      <c r="D115" s="23"/>
      <c r="E115" s="21"/>
      <c r="F115" s="24"/>
    </row>
    <row r="116" spans="5:6" ht="12.75">
      <c r="E116" s="27"/>
      <c r="F116" s="26"/>
    </row>
    <row r="117" spans="5:6" ht="12.75">
      <c r="E117" s="27"/>
      <c r="F117" s="38"/>
    </row>
    <row r="118" spans="4:6" ht="12.75">
      <c r="D118" s="23"/>
      <c r="E118" s="27"/>
      <c r="F118" s="44"/>
    </row>
    <row r="119" spans="4:6" ht="12.75">
      <c r="D119" s="23"/>
      <c r="E119" s="29"/>
      <c r="F119" s="30"/>
    </row>
    <row r="120" spans="5:6" ht="12.75">
      <c r="E120" s="21"/>
      <c r="F120" s="22"/>
    </row>
    <row r="121" spans="5:6" ht="12.75">
      <c r="E121" s="42"/>
      <c r="F121" s="45"/>
    </row>
    <row r="122" spans="5:6" ht="11.25" customHeight="1">
      <c r="E122" s="37"/>
      <c r="F122" s="38"/>
    </row>
    <row r="123" spans="2:6" ht="24" customHeight="1">
      <c r="B123" s="23"/>
      <c r="C123" s="23"/>
      <c r="E123" s="37"/>
      <c r="F123" s="46"/>
    </row>
    <row r="124" spans="4:6" ht="15" customHeight="1">
      <c r="D124" s="23"/>
      <c r="E124" s="37"/>
      <c r="F124" s="46"/>
    </row>
    <row r="125" spans="5:6" ht="11.25" customHeight="1">
      <c r="E125" s="42"/>
      <c r="F125" s="43"/>
    </row>
    <row r="126" spans="5:6" ht="12.75">
      <c r="E126" s="37"/>
      <c r="F126" s="38"/>
    </row>
    <row r="127" spans="2:6" ht="13.5" customHeight="1">
      <c r="B127" s="23"/>
      <c r="C127" s="23"/>
      <c r="E127" s="37"/>
      <c r="F127" s="47"/>
    </row>
    <row r="128" spans="4:6" ht="12.75" customHeight="1">
      <c r="D128" s="23"/>
      <c r="E128" s="37"/>
      <c r="F128" s="24"/>
    </row>
    <row r="129" spans="4:6" ht="12.75" customHeight="1">
      <c r="D129" s="23"/>
      <c r="E129" s="29"/>
      <c r="F129" s="30"/>
    </row>
    <row r="130" spans="5:6" ht="12.75">
      <c r="E130" s="21"/>
      <c r="F130" s="22"/>
    </row>
    <row r="131" spans="4:6" ht="12.75">
      <c r="D131" s="23"/>
      <c r="E131" s="21"/>
      <c r="F131" s="44"/>
    </row>
    <row r="132" spans="5:6" ht="12.75">
      <c r="E132" s="42"/>
      <c r="F132" s="43"/>
    </row>
    <row r="133" spans="5:6" ht="12.75">
      <c r="E133" s="37"/>
      <c r="F133" s="38"/>
    </row>
    <row r="134" spans="5:6" ht="12.75">
      <c r="E134" s="21"/>
      <c r="F134" s="22"/>
    </row>
    <row r="135" spans="1:6" ht="19.5" customHeight="1">
      <c r="A135" s="48"/>
      <c r="B135" s="6"/>
      <c r="C135" s="6"/>
      <c r="D135" s="6"/>
      <c r="E135" s="6"/>
      <c r="F135" s="33"/>
    </row>
    <row r="136" spans="1:6" ht="15" customHeight="1">
      <c r="A136" s="23"/>
      <c r="E136" s="35"/>
      <c r="F136" s="33"/>
    </row>
    <row r="137" spans="1:6" ht="12.75">
      <c r="A137" s="23"/>
      <c r="B137" s="23"/>
      <c r="C137" s="23"/>
      <c r="E137" s="35"/>
      <c r="F137" s="24"/>
    </row>
    <row r="138" spans="4:6" ht="12.75">
      <c r="D138" s="23"/>
      <c r="E138" s="21"/>
      <c r="F138" s="33"/>
    </row>
    <row r="139" spans="5:6" ht="12.75">
      <c r="E139" s="25"/>
      <c r="F139" s="26"/>
    </row>
    <row r="140" spans="2:6" ht="12.75">
      <c r="B140" s="23"/>
      <c r="C140" s="23"/>
      <c r="E140" s="21"/>
      <c r="F140" s="24"/>
    </row>
    <row r="141" spans="4:6" ht="12.75">
      <c r="D141" s="23"/>
      <c r="E141" s="21"/>
      <c r="F141" s="24"/>
    </row>
    <row r="142" spans="5:6" ht="12.75">
      <c r="E142" s="29"/>
      <c r="F142" s="30"/>
    </row>
    <row r="143" spans="4:6" ht="22.5" customHeight="1">
      <c r="D143" s="23"/>
      <c r="E143" s="21"/>
      <c r="F143" s="31"/>
    </row>
    <row r="144" spans="5:6" ht="12.75">
      <c r="E144" s="21"/>
      <c r="F144" s="30"/>
    </row>
    <row r="145" spans="2:6" ht="12.75">
      <c r="B145" s="23"/>
      <c r="C145" s="23"/>
      <c r="E145" s="27"/>
      <c r="F145" s="33"/>
    </row>
    <row r="146" spans="4:6" ht="12.75">
      <c r="D146" s="23"/>
      <c r="E146" s="27"/>
      <c r="F146" s="34"/>
    </row>
    <row r="147" spans="5:6" ht="12.75">
      <c r="E147" s="29"/>
      <c r="F147" s="26"/>
    </row>
    <row r="148" spans="1:6" ht="13.5" customHeight="1">
      <c r="A148" s="23"/>
      <c r="E148" s="35"/>
      <c r="F148" s="33"/>
    </row>
    <row r="149" spans="2:6" ht="13.5" customHeight="1">
      <c r="B149" s="23"/>
      <c r="C149" s="23"/>
      <c r="E149" s="21"/>
      <c r="F149" s="33"/>
    </row>
    <row r="150" spans="4:6" ht="13.5" customHeight="1">
      <c r="D150" s="23"/>
      <c r="E150" s="21"/>
      <c r="F150" s="24"/>
    </row>
    <row r="151" spans="4:6" ht="12.75">
      <c r="D151" s="23"/>
      <c r="E151" s="29"/>
      <c r="F151" s="26"/>
    </row>
    <row r="152" spans="4:6" ht="12.75">
      <c r="D152" s="23"/>
      <c r="E152" s="21"/>
      <c r="F152" s="24"/>
    </row>
    <row r="153" spans="5:6" ht="12.75">
      <c r="E153" s="42"/>
      <c r="F153" s="43"/>
    </row>
    <row r="154" spans="4:6" ht="12.75">
      <c r="D154" s="23"/>
      <c r="E154" s="27"/>
      <c r="F154" s="44"/>
    </row>
    <row r="155" spans="4:6" ht="12.75">
      <c r="D155" s="23"/>
      <c r="E155" s="29"/>
      <c r="F155" s="30"/>
    </row>
    <row r="156" spans="5:6" ht="12.75">
      <c r="E156" s="42"/>
      <c r="F156" s="49"/>
    </row>
    <row r="157" spans="2:6" ht="12.75">
      <c r="B157" s="23"/>
      <c r="C157" s="23"/>
      <c r="E157" s="37"/>
      <c r="F157" s="47"/>
    </row>
    <row r="158" spans="4:6" ht="12.75">
      <c r="D158" s="23"/>
      <c r="E158" s="37"/>
      <c r="F158" s="24"/>
    </row>
    <row r="159" spans="4:6" ht="12.75">
      <c r="D159" s="23"/>
      <c r="E159" s="29"/>
      <c r="F159" s="30"/>
    </row>
    <row r="160" spans="4:6" ht="12.75">
      <c r="D160" s="23"/>
      <c r="E160" s="29"/>
      <c r="F160" s="30"/>
    </row>
    <row r="161" spans="5:6" ht="12.75">
      <c r="E161" s="21"/>
      <c r="F161" s="22"/>
    </row>
    <row r="162" spans="1:6" s="50" customFormat="1" ht="18" customHeight="1">
      <c r="A162" s="238"/>
      <c r="B162" s="239"/>
      <c r="C162" s="239"/>
      <c r="D162" s="239"/>
      <c r="E162" s="239"/>
      <c r="F162" s="239"/>
    </row>
    <row r="163" spans="1:6" ht="28.5" customHeight="1">
      <c r="A163" s="39"/>
      <c r="B163" s="39"/>
      <c r="C163" s="39"/>
      <c r="D163" s="39"/>
      <c r="E163" s="40"/>
      <c r="F163" s="41"/>
    </row>
    <row r="165" spans="1:6" ht="15.75">
      <c r="A165" s="52"/>
      <c r="B165" s="23"/>
      <c r="C165" s="23"/>
      <c r="D165" s="23"/>
      <c r="E165" s="53"/>
      <c r="F165" s="5"/>
    </row>
    <row r="166" spans="1:6" ht="12.75">
      <c r="A166" s="23"/>
      <c r="B166" s="23"/>
      <c r="C166" s="23"/>
      <c r="D166" s="23"/>
      <c r="E166" s="53"/>
      <c r="F166" s="5"/>
    </row>
    <row r="167" spans="1:6" ht="17.25" customHeight="1">
      <c r="A167" s="23"/>
      <c r="B167" s="23"/>
      <c r="C167" s="23"/>
      <c r="D167" s="23"/>
      <c r="E167" s="53"/>
      <c r="F167" s="5"/>
    </row>
    <row r="168" spans="1:6" ht="13.5" customHeight="1">
      <c r="A168" s="23"/>
      <c r="B168" s="23"/>
      <c r="C168" s="23"/>
      <c r="D168" s="23"/>
      <c r="E168" s="53"/>
      <c r="F168" s="5"/>
    </row>
    <row r="169" spans="1:6" ht="12.75">
      <c r="A169" s="23"/>
      <c r="B169" s="23"/>
      <c r="C169" s="23"/>
      <c r="D169" s="23"/>
      <c r="E169" s="53"/>
      <c r="F169" s="5"/>
    </row>
    <row r="170" spans="1:4" ht="12.75">
      <c r="A170" s="23"/>
      <c r="B170" s="23"/>
      <c r="C170" s="23"/>
      <c r="D170" s="23"/>
    </row>
    <row r="171" spans="1:6" ht="12.75">
      <c r="A171" s="23"/>
      <c r="B171" s="23"/>
      <c r="C171" s="23"/>
      <c r="D171" s="23"/>
      <c r="E171" s="53"/>
      <c r="F171" s="5"/>
    </row>
    <row r="172" spans="1:6" ht="12.75">
      <c r="A172" s="23"/>
      <c r="B172" s="23"/>
      <c r="C172" s="23"/>
      <c r="D172" s="23"/>
      <c r="E172" s="53"/>
      <c r="F172" s="54"/>
    </row>
    <row r="173" spans="1:6" ht="12.75">
      <c r="A173" s="23"/>
      <c r="B173" s="23"/>
      <c r="C173" s="23"/>
      <c r="D173" s="23"/>
      <c r="E173" s="53"/>
      <c r="F173" s="5"/>
    </row>
    <row r="174" spans="1:6" ht="22.5" customHeight="1">
      <c r="A174" s="23"/>
      <c r="B174" s="23"/>
      <c r="C174" s="23"/>
      <c r="D174" s="23"/>
      <c r="E174" s="53"/>
      <c r="F174" s="31"/>
    </row>
    <row r="175" spans="5:6" ht="22.5" customHeight="1">
      <c r="E175" s="29"/>
      <c r="F175" s="32"/>
    </row>
  </sheetData>
  <sheetProtection/>
  <mergeCells count="8">
    <mergeCell ref="A1:I1"/>
    <mergeCell ref="B23:I23"/>
    <mergeCell ref="B25:I25"/>
    <mergeCell ref="B38:I38"/>
    <mergeCell ref="B40:I40"/>
    <mergeCell ref="A162:F162"/>
    <mergeCell ref="B3:I3"/>
    <mergeCell ref="B51:I51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3" max="8" man="1"/>
    <brk id="96" max="9" man="1"/>
    <brk id="16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91"/>
  <sheetViews>
    <sheetView tabSelected="1" zoomScalePageLayoutView="0" workbookViewId="0" topLeftCell="A1">
      <pane ySplit="3" topLeftCell="A76" activePane="bottomLeft" state="frozen"/>
      <selection pane="topLeft" activeCell="A1" sqref="A1"/>
      <selection pane="bottomLeft" activeCell="F84" sqref="F84"/>
    </sheetView>
  </sheetViews>
  <sheetFormatPr defaultColWidth="11.421875" defaultRowHeight="12.75"/>
  <cols>
    <col min="1" max="1" width="7.140625" style="58" customWidth="1"/>
    <col min="2" max="2" width="35.140625" style="59" customWidth="1"/>
    <col min="3" max="3" width="13.57421875" style="3" customWidth="1"/>
    <col min="4" max="4" width="12.140625" style="3" customWidth="1"/>
    <col min="5" max="5" width="9.28125" style="3" customWidth="1"/>
    <col min="6" max="6" width="10.28125" style="3" customWidth="1"/>
    <col min="7" max="7" width="12.7109375" style="3" customWidth="1"/>
    <col min="8" max="8" width="8.57421875" style="3" customWidth="1"/>
    <col min="9" max="9" width="13.8515625" style="3" customWidth="1"/>
    <col min="10" max="10" width="10.28125" style="3" customWidth="1"/>
    <col min="11" max="11" width="10.00390625" style="3" customWidth="1"/>
    <col min="12" max="12" width="12.7109375" style="3" customWidth="1"/>
    <col min="13" max="13" width="12.8515625" style="3" customWidth="1"/>
    <col min="14" max="14" width="0.5625" style="3" hidden="1" customWidth="1"/>
    <col min="15" max="16384" width="11.421875" style="1" customWidth="1"/>
  </cols>
  <sheetData>
    <row r="1" spans="1:14" ht="24" customHeight="1">
      <c r="A1" s="251" t="s">
        <v>125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</row>
    <row r="2" spans="1:14" s="5" customFormat="1" ht="45">
      <c r="A2" s="60" t="s">
        <v>14</v>
      </c>
      <c r="B2" s="60" t="s">
        <v>15</v>
      </c>
      <c r="C2" s="182" t="s">
        <v>132</v>
      </c>
      <c r="D2" s="60" t="s">
        <v>67</v>
      </c>
      <c r="E2" s="60" t="s">
        <v>11</v>
      </c>
      <c r="F2" s="60" t="s">
        <v>12</v>
      </c>
      <c r="G2" s="60" t="s">
        <v>90</v>
      </c>
      <c r="H2" s="60" t="s">
        <v>91</v>
      </c>
      <c r="I2" s="60" t="s">
        <v>103</v>
      </c>
      <c r="J2" s="60" t="s">
        <v>92</v>
      </c>
      <c r="K2" s="60" t="s">
        <v>16</v>
      </c>
      <c r="L2" s="60" t="s">
        <v>116</v>
      </c>
      <c r="M2" s="60" t="s">
        <v>126</v>
      </c>
      <c r="N2" s="4"/>
    </row>
    <row r="3" spans="1:14" ht="2.25" customHeight="1">
      <c r="A3" s="83"/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s="5" customFormat="1" ht="25.5">
      <c r="A4" s="83"/>
      <c r="B4" s="89" t="s">
        <v>98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12.75">
      <c r="A5" s="83"/>
      <c r="B5" s="84" t="s">
        <v>99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s="5" customFormat="1" ht="12.75">
      <c r="A6" s="245" t="s">
        <v>76</v>
      </c>
      <c r="B6" s="245"/>
      <c r="C6" s="132">
        <f>SUM(D6:K6)</f>
        <v>10407721</v>
      </c>
      <c r="D6" s="91">
        <f aca="true" t="shared" si="0" ref="D6:N6">D8</f>
        <v>0</v>
      </c>
      <c r="E6" s="91">
        <f t="shared" si="0"/>
        <v>0</v>
      </c>
      <c r="F6" s="91">
        <f t="shared" si="0"/>
        <v>0</v>
      </c>
      <c r="G6" s="132">
        <f t="shared" si="0"/>
        <v>10407721</v>
      </c>
      <c r="H6" s="91">
        <f t="shared" si="0"/>
        <v>0</v>
      </c>
      <c r="I6" s="91">
        <f t="shared" si="0"/>
        <v>0</v>
      </c>
      <c r="J6" s="91">
        <f>J8</f>
        <v>0</v>
      </c>
      <c r="K6" s="91">
        <f>K8</f>
        <v>0</v>
      </c>
      <c r="L6" s="132">
        <v>10407721</v>
      </c>
      <c r="M6" s="132">
        <v>10407721</v>
      </c>
      <c r="N6" s="91">
        <f t="shared" si="0"/>
        <v>0</v>
      </c>
    </row>
    <row r="7" spans="1:14" s="5" customFormat="1" ht="12.75" customHeight="1">
      <c r="A7" s="75" t="s">
        <v>71</v>
      </c>
      <c r="B7" s="92" t="s">
        <v>72</v>
      </c>
      <c r="C7" s="133">
        <f>SUM(D7:K7)</f>
        <v>10407721</v>
      </c>
      <c r="D7" s="93">
        <f aca="true" t="shared" si="1" ref="D7:N7">D8</f>
        <v>0</v>
      </c>
      <c r="E7" s="93">
        <f t="shared" si="1"/>
        <v>0</v>
      </c>
      <c r="F7" s="93">
        <f t="shared" si="1"/>
        <v>0</v>
      </c>
      <c r="G7" s="133">
        <f t="shared" si="1"/>
        <v>10407721</v>
      </c>
      <c r="H7" s="93">
        <f t="shared" si="1"/>
        <v>0</v>
      </c>
      <c r="I7" s="93">
        <f t="shared" si="1"/>
        <v>0</v>
      </c>
      <c r="J7" s="93">
        <f>J8</f>
        <v>0</v>
      </c>
      <c r="K7" s="93">
        <f>K8</f>
        <v>0</v>
      </c>
      <c r="L7" s="133">
        <v>10407721</v>
      </c>
      <c r="M7" s="133">
        <v>10407721</v>
      </c>
      <c r="N7" s="93">
        <f t="shared" si="1"/>
        <v>0</v>
      </c>
    </row>
    <row r="8" spans="1:14" s="5" customFormat="1" ht="12.75">
      <c r="A8" s="77">
        <v>3</v>
      </c>
      <c r="B8" s="94" t="s">
        <v>17</v>
      </c>
      <c r="C8" s="134">
        <f>SUM(D8:K8)</f>
        <v>10407721</v>
      </c>
      <c r="D8" s="95">
        <f aca="true" t="shared" si="2" ref="D8:N8">D9+D19</f>
        <v>0</v>
      </c>
      <c r="E8" s="95">
        <f t="shared" si="2"/>
        <v>0</v>
      </c>
      <c r="F8" s="95">
        <f t="shared" si="2"/>
        <v>0</v>
      </c>
      <c r="G8" s="134">
        <f t="shared" si="2"/>
        <v>10407721</v>
      </c>
      <c r="H8" s="95">
        <f t="shared" si="2"/>
        <v>0</v>
      </c>
      <c r="I8" s="95">
        <f t="shared" si="2"/>
        <v>0</v>
      </c>
      <c r="J8" s="95">
        <f>J9+J19</f>
        <v>0</v>
      </c>
      <c r="K8" s="95">
        <f>K9+K19</f>
        <v>0</v>
      </c>
      <c r="L8" s="134">
        <v>10407721</v>
      </c>
      <c r="M8" s="134">
        <v>10407721</v>
      </c>
      <c r="N8" s="95">
        <f t="shared" si="2"/>
        <v>0</v>
      </c>
    </row>
    <row r="9" spans="1:14" s="5" customFormat="1" ht="12.75">
      <c r="A9" s="80">
        <v>31</v>
      </c>
      <c r="B9" s="81" t="s">
        <v>18</v>
      </c>
      <c r="C9" s="129">
        <f>SUM(D9:K9)</f>
        <v>10078756</v>
      </c>
      <c r="D9" s="82">
        <f>D10+D14+D16</f>
        <v>0</v>
      </c>
      <c r="E9" s="82">
        <f>E10+E14+E16</f>
        <v>0</v>
      </c>
      <c r="F9" s="82">
        <f aca="true" t="shared" si="3" ref="F9:N9">F10+F14+F16</f>
        <v>0</v>
      </c>
      <c r="G9" s="129">
        <f t="shared" si="3"/>
        <v>10078756</v>
      </c>
      <c r="H9" s="82">
        <f t="shared" si="3"/>
        <v>0</v>
      </c>
      <c r="I9" s="82">
        <f t="shared" si="3"/>
        <v>0</v>
      </c>
      <c r="J9" s="82">
        <f>J10+J14+J16</f>
        <v>0</v>
      </c>
      <c r="K9" s="82">
        <f>K10+K14+K16</f>
        <v>0</v>
      </c>
      <c r="L9" s="129">
        <v>10078756</v>
      </c>
      <c r="M9" s="129">
        <v>10078756</v>
      </c>
      <c r="N9" s="82">
        <f t="shared" si="3"/>
        <v>0</v>
      </c>
    </row>
    <row r="10" spans="1:14" ht="12.75">
      <c r="A10" s="83">
        <v>311</v>
      </c>
      <c r="B10" s="84" t="s">
        <v>19</v>
      </c>
      <c r="C10" s="130">
        <f aca="true" t="shared" si="4" ref="C10:C23">SUM(D10:L10)</f>
        <v>8350992</v>
      </c>
      <c r="D10" s="96">
        <f aca="true" t="shared" si="5" ref="D10:N10">D11+D12+D13</f>
        <v>0</v>
      </c>
      <c r="E10" s="96">
        <f t="shared" si="5"/>
        <v>0</v>
      </c>
      <c r="F10" s="96">
        <f t="shared" si="5"/>
        <v>0</v>
      </c>
      <c r="G10" s="130">
        <f t="shared" si="5"/>
        <v>8350992</v>
      </c>
      <c r="H10" s="96">
        <f t="shared" si="5"/>
        <v>0</v>
      </c>
      <c r="I10" s="96">
        <f t="shared" si="5"/>
        <v>0</v>
      </c>
      <c r="J10" s="96">
        <f>J11+J12+J13</f>
        <v>0</v>
      </c>
      <c r="K10" s="96">
        <f>K11+K12+K13</f>
        <v>0</v>
      </c>
      <c r="L10" s="96">
        <f>L11+L12+L13</f>
        <v>0</v>
      </c>
      <c r="M10" s="96">
        <f t="shared" si="5"/>
        <v>0</v>
      </c>
      <c r="N10" s="96">
        <f t="shared" si="5"/>
        <v>0</v>
      </c>
    </row>
    <row r="11" spans="1:14" ht="12.75" customHeight="1">
      <c r="A11" s="86">
        <v>3111</v>
      </c>
      <c r="B11" s="87" t="s">
        <v>36</v>
      </c>
      <c r="C11" s="131">
        <f t="shared" si="4"/>
        <v>7949772</v>
      </c>
      <c r="D11" s="85"/>
      <c r="E11" s="85"/>
      <c r="F11" s="85"/>
      <c r="G11" s="131">
        <v>7949772</v>
      </c>
      <c r="H11" s="85"/>
      <c r="I11" s="85"/>
      <c r="J11" s="85"/>
      <c r="K11" s="85"/>
      <c r="L11" s="85"/>
      <c r="M11" s="85"/>
      <c r="N11" s="85"/>
    </row>
    <row r="12" spans="1:14" ht="12.75" customHeight="1">
      <c r="A12" s="86">
        <v>3113</v>
      </c>
      <c r="B12" s="87" t="s">
        <v>37</v>
      </c>
      <c r="C12" s="131">
        <f t="shared" si="4"/>
        <v>128196</v>
      </c>
      <c r="D12" s="85"/>
      <c r="E12" s="85"/>
      <c r="F12" s="85"/>
      <c r="G12" s="131">
        <v>128196</v>
      </c>
      <c r="H12" s="85"/>
      <c r="I12" s="85"/>
      <c r="J12" s="85"/>
      <c r="K12" s="85"/>
      <c r="L12" s="85"/>
      <c r="M12" s="85"/>
      <c r="N12" s="85"/>
    </row>
    <row r="13" spans="1:14" ht="12.75" customHeight="1">
      <c r="A13" s="86">
        <v>3114</v>
      </c>
      <c r="B13" s="87" t="s">
        <v>38</v>
      </c>
      <c r="C13" s="131">
        <f t="shared" si="4"/>
        <v>273024</v>
      </c>
      <c r="D13" s="85"/>
      <c r="E13" s="85"/>
      <c r="F13" s="85"/>
      <c r="G13" s="131">
        <v>273024</v>
      </c>
      <c r="H13" s="85"/>
      <c r="I13" s="85"/>
      <c r="J13" s="85"/>
      <c r="K13" s="85"/>
      <c r="L13" s="85"/>
      <c r="M13" s="85"/>
      <c r="N13" s="85"/>
    </row>
    <row r="14" spans="1:14" ht="12.75" customHeight="1">
      <c r="A14" s="83">
        <v>312</v>
      </c>
      <c r="B14" s="84" t="s">
        <v>20</v>
      </c>
      <c r="C14" s="130">
        <f t="shared" si="4"/>
        <v>341800</v>
      </c>
      <c r="D14" s="96">
        <v>0</v>
      </c>
      <c r="E14" s="96">
        <f>E15</f>
        <v>0</v>
      </c>
      <c r="F14" s="96">
        <f aca="true" t="shared" si="6" ref="F14:N14">F15</f>
        <v>0</v>
      </c>
      <c r="G14" s="130">
        <f t="shared" si="6"/>
        <v>341800</v>
      </c>
      <c r="H14" s="96">
        <f t="shared" si="6"/>
        <v>0</v>
      </c>
      <c r="I14" s="96">
        <f t="shared" si="6"/>
        <v>0</v>
      </c>
      <c r="J14" s="96">
        <f>J15</f>
        <v>0</v>
      </c>
      <c r="K14" s="96">
        <f>K15</f>
        <v>0</v>
      </c>
      <c r="L14" s="96">
        <f>L15</f>
        <v>0</v>
      </c>
      <c r="M14" s="96">
        <f t="shared" si="6"/>
        <v>0</v>
      </c>
      <c r="N14" s="96">
        <f t="shared" si="6"/>
        <v>0</v>
      </c>
    </row>
    <row r="15" spans="1:14" ht="12.75" customHeight="1">
      <c r="A15" s="86">
        <v>3121</v>
      </c>
      <c r="B15" s="87" t="s">
        <v>20</v>
      </c>
      <c r="C15" s="131">
        <f t="shared" si="4"/>
        <v>341800</v>
      </c>
      <c r="D15" s="85"/>
      <c r="E15" s="85"/>
      <c r="F15" s="85"/>
      <c r="G15" s="131">
        <v>341800</v>
      </c>
      <c r="H15" s="85"/>
      <c r="I15" s="85"/>
      <c r="J15" s="85"/>
      <c r="K15" s="85"/>
      <c r="L15" s="85"/>
      <c r="M15" s="85"/>
      <c r="N15" s="85"/>
    </row>
    <row r="16" spans="1:14" ht="12.75">
      <c r="A16" s="83">
        <v>313</v>
      </c>
      <c r="B16" s="84" t="s">
        <v>21</v>
      </c>
      <c r="C16" s="130">
        <f t="shared" si="4"/>
        <v>1385964</v>
      </c>
      <c r="D16" s="96">
        <f aca="true" t="shared" si="7" ref="D16:N16">D17+D18</f>
        <v>0</v>
      </c>
      <c r="E16" s="96">
        <f t="shared" si="7"/>
        <v>0</v>
      </c>
      <c r="F16" s="96">
        <f t="shared" si="7"/>
        <v>0</v>
      </c>
      <c r="G16" s="130">
        <f t="shared" si="7"/>
        <v>1385964</v>
      </c>
      <c r="H16" s="96">
        <f t="shared" si="7"/>
        <v>0</v>
      </c>
      <c r="I16" s="96">
        <f t="shared" si="7"/>
        <v>0</v>
      </c>
      <c r="J16" s="96">
        <f>J17+J18</f>
        <v>0</v>
      </c>
      <c r="K16" s="96">
        <f>K17+K18</f>
        <v>0</v>
      </c>
      <c r="L16" s="96">
        <f>L17+L18</f>
        <v>0</v>
      </c>
      <c r="M16" s="96">
        <f t="shared" si="7"/>
        <v>0</v>
      </c>
      <c r="N16" s="96">
        <f t="shared" si="7"/>
        <v>0</v>
      </c>
    </row>
    <row r="17" spans="1:14" ht="15.75" customHeight="1">
      <c r="A17" s="86">
        <v>3132</v>
      </c>
      <c r="B17" s="87" t="s">
        <v>39</v>
      </c>
      <c r="C17" s="131">
        <f t="shared" si="4"/>
        <v>1238652</v>
      </c>
      <c r="D17" s="85"/>
      <c r="E17" s="85"/>
      <c r="F17" s="85"/>
      <c r="G17" s="131">
        <v>1238652</v>
      </c>
      <c r="H17" s="85"/>
      <c r="I17" s="85"/>
      <c r="J17" s="85"/>
      <c r="K17" s="85"/>
      <c r="L17" s="85"/>
      <c r="M17" s="85"/>
      <c r="N17" s="85"/>
    </row>
    <row r="18" spans="1:14" ht="26.25" customHeight="1">
      <c r="A18" s="86">
        <v>3133</v>
      </c>
      <c r="B18" s="87" t="s">
        <v>40</v>
      </c>
      <c r="C18" s="131">
        <f t="shared" si="4"/>
        <v>147312</v>
      </c>
      <c r="D18" s="85"/>
      <c r="E18" s="85"/>
      <c r="F18" s="85"/>
      <c r="G18" s="131">
        <v>147312</v>
      </c>
      <c r="H18" s="85"/>
      <c r="I18" s="85"/>
      <c r="J18" s="85"/>
      <c r="K18" s="85"/>
      <c r="L18" s="85"/>
      <c r="M18" s="85"/>
      <c r="N18" s="85"/>
    </row>
    <row r="19" spans="1:14" ht="12.75">
      <c r="A19" s="80">
        <v>32</v>
      </c>
      <c r="B19" s="81" t="s">
        <v>22</v>
      </c>
      <c r="C19" s="129">
        <f>SUM(D19:K19)</f>
        <v>328965</v>
      </c>
      <c r="D19" s="82">
        <f aca="true" t="shared" si="8" ref="D19:N19">D20+D22</f>
        <v>0</v>
      </c>
      <c r="E19" s="82">
        <f t="shared" si="8"/>
        <v>0</v>
      </c>
      <c r="F19" s="82">
        <f t="shared" si="8"/>
        <v>0</v>
      </c>
      <c r="G19" s="129">
        <f t="shared" si="8"/>
        <v>328965</v>
      </c>
      <c r="H19" s="82">
        <f t="shared" si="8"/>
        <v>0</v>
      </c>
      <c r="I19" s="82">
        <f t="shared" si="8"/>
        <v>0</v>
      </c>
      <c r="J19" s="82">
        <f>J20+J22</f>
        <v>0</v>
      </c>
      <c r="K19" s="82">
        <f>K20+K22</f>
        <v>0</v>
      </c>
      <c r="L19" s="129">
        <v>328965</v>
      </c>
      <c r="M19" s="129">
        <v>328965</v>
      </c>
      <c r="N19" s="82">
        <f t="shared" si="8"/>
        <v>0</v>
      </c>
    </row>
    <row r="20" spans="1:14" ht="12.75">
      <c r="A20" s="83">
        <v>321</v>
      </c>
      <c r="B20" s="84" t="s">
        <v>23</v>
      </c>
      <c r="C20" s="130">
        <f t="shared" si="4"/>
        <v>288015</v>
      </c>
      <c r="D20" s="96">
        <f aca="true" t="shared" si="9" ref="D20:N20">D21</f>
        <v>0</v>
      </c>
      <c r="E20" s="96">
        <f t="shared" si="9"/>
        <v>0</v>
      </c>
      <c r="F20" s="96">
        <f t="shared" si="9"/>
        <v>0</v>
      </c>
      <c r="G20" s="130">
        <f t="shared" si="9"/>
        <v>288015</v>
      </c>
      <c r="H20" s="96">
        <f t="shared" si="9"/>
        <v>0</v>
      </c>
      <c r="I20" s="96">
        <f t="shared" si="9"/>
        <v>0</v>
      </c>
      <c r="J20" s="96">
        <f>J21</f>
        <v>0</v>
      </c>
      <c r="K20" s="96">
        <f>J21</f>
        <v>0</v>
      </c>
      <c r="L20" s="96">
        <f>L21</f>
        <v>0</v>
      </c>
      <c r="M20" s="96">
        <f t="shared" si="9"/>
        <v>0</v>
      </c>
      <c r="N20" s="96">
        <f t="shared" si="9"/>
        <v>0</v>
      </c>
    </row>
    <row r="21" spans="1:14" ht="12.75" customHeight="1">
      <c r="A21" s="86">
        <v>3212</v>
      </c>
      <c r="B21" s="87" t="s">
        <v>42</v>
      </c>
      <c r="C21" s="131">
        <f t="shared" si="4"/>
        <v>288015</v>
      </c>
      <c r="D21" s="85"/>
      <c r="E21" s="85"/>
      <c r="F21" s="85"/>
      <c r="G21" s="131">
        <v>288015</v>
      </c>
      <c r="H21" s="85"/>
      <c r="I21" s="85"/>
      <c r="J21" s="85"/>
      <c r="K21" s="85"/>
      <c r="L21" s="85"/>
      <c r="M21" s="85"/>
      <c r="N21" s="85"/>
    </row>
    <row r="22" spans="1:14" ht="24.75" customHeight="1">
      <c r="A22" s="83">
        <v>329</v>
      </c>
      <c r="B22" s="84" t="s">
        <v>26</v>
      </c>
      <c r="C22" s="130">
        <f t="shared" si="4"/>
        <v>40950</v>
      </c>
      <c r="D22" s="96">
        <v>0</v>
      </c>
      <c r="E22" s="96">
        <f>E23</f>
        <v>0</v>
      </c>
      <c r="F22" s="96">
        <f aca="true" t="shared" si="10" ref="F22:N22">F23</f>
        <v>0</v>
      </c>
      <c r="G22" s="130">
        <f t="shared" si="10"/>
        <v>40950</v>
      </c>
      <c r="H22" s="96">
        <f t="shared" si="10"/>
        <v>0</v>
      </c>
      <c r="I22" s="96">
        <f t="shared" si="10"/>
        <v>0</v>
      </c>
      <c r="J22" s="96">
        <f>J23</f>
        <v>0</v>
      </c>
      <c r="K22" s="96">
        <f>K23</f>
        <v>0</v>
      </c>
      <c r="L22" s="96">
        <f>L23</f>
        <v>0</v>
      </c>
      <c r="M22" s="96">
        <f t="shared" si="10"/>
        <v>0</v>
      </c>
      <c r="N22" s="96">
        <f t="shared" si="10"/>
        <v>0</v>
      </c>
    </row>
    <row r="23" spans="1:14" ht="12.75" customHeight="1">
      <c r="A23" s="86">
        <v>3295</v>
      </c>
      <c r="B23" s="87" t="s">
        <v>62</v>
      </c>
      <c r="C23" s="131">
        <f t="shared" si="4"/>
        <v>40950</v>
      </c>
      <c r="D23" s="85"/>
      <c r="E23" s="85"/>
      <c r="F23" s="85"/>
      <c r="G23" s="131">
        <v>40950</v>
      </c>
      <c r="H23" s="85"/>
      <c r="I23" s="85"/>
      <c r="J23" s="85"/>
      <c r="K23" s="85"/>
      <c r="L23" s="85"/>
      <c r="M23" s="85"/>
      <c r="N23" s="85"/>
    </row>
    <row r="24" spans="1:14" ht="12.75">
      <c r="A24" s="86"/>
      <c r="B24" s="87"/>
      <c r="C24" s="131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</row>
    <row r="25" spans="1:14" ht="39.75" customHeight="1">
      <c r="A25" s="246" t="s">
        <v>135</v>
      </c>
      <c r="B25" s="246"/>
      <c r="C25" s="126">
        <f>SUM(D25:K25)</f>
        <v>1474602.2</v>
      </c>
      <c r="D25" s="126">
        <f>D26+D60</f>
        <v>641402.2</v>
      </c>
      <c r="E25" s="126">
        <f aca="true" t="shared" si="11" ref="E25:N25">E27</f>
        <v>21600</v>
      </c>
      <c r="F25" s="126">
        <f t="shared" si="11"/>
        <v>127200</v>
      </c>
      <c r="G25" s="126"/>
      <c r="H25" s="97">
        <f t="shared" si="11"/>
        <v>0</v>
      </c>
      <c r="I25" s="126">
        <f t="shared" si="11"/>
        <v>627800</v>
      </c>
      <c r="J25" s="126">
        <f>J28</f>
        <v>30600</v>
      </c>
      <c r="K25" s="126">
        <f>K27</f>
        <v>26000</v>
      </c>
      <c r="L25" s="126">
        <v>1474602.2</v>
      </c>
      <c r="M25" s="126">
        <v>1474602.2</v>
      </c>
      <c r="N25" s="97">
        <f t="shared" si="11"/>
        <v>0</v>
      </c>
    </row>
    <row r="26" spans="1:14" ht="12.75">
      <c r="A26" s="248" t="s">
        <v>87</v>
      </c>
      <c r="B26" s="248"/>
      <c r="C26" s="127">
        <f>SUM(D26:K26)</f>
        <v>1350956</v>
      </c>
      <c r="D26" s="127">
        <f>D27</f>
        <v>517756</v>
      </c>
      <c r="E26" s="127">
        <f aca="true" t="shared" si="12" ref="E26:N26">E27</f>
        <v>21600</v>
      </c>
      <c r="F26" s="127">
        <f t="shared" si="12"/>
        <v>127200</v>
      </c>
      <c r="G26" s="127"/>
      <c r="H26" s="76">
        <f t="shared" si="12"/>
        <v>0</v>
      </c>
      <c r="I26" s="127">
        <f t="shared" si="12"/>
        <v>627800</v>
      </c>
      <c r="J26" s="127">
        <f>J28</f>
        <v>30600</v>
      </c>
      <c r="K26" s="127">
        <f>K27</f>
        <v>26000</v>
      </c>
      <c r="L26" s="127">
        <v>1350956</v>
      </c>
      <c r="M26" s="127">
        <v>1350956</v>
      </c>
      <c r="N26" s="76">
        <f t="shared" si="12"/>
        <v>0</v>
      </c>
    </row>
    <row r="27" spans="1:14" ht="12.75">
      <c r="A27" s="77">
        <v>3</v>
      </c>
      <c r="B27" s="78" t="s">
        <v>17</v>
      </c>
      <c r="C27" s="128">
        <f>SUM(D27:K27)</f>
        <v>1350956</v>
      </c>
      <c r="D27" s="128">
        <f>D28+D56</f>
        <v>517756</v>
      </c>
      <c r="E27" s="128">
        <f>E28+E56</f>
        <v>21600</v>
      </c>
      <c r="F27" s="128">
        <f>F28+F56</f>
        <v>127200</v>
      </c>
      <c r="G27" s="128"/>
      <c r="H27" s="79">
        <f>H28+H56</f>
        <v>0</v>
      </c>
      <c r="I27" s="128">
        <f>I28+I56</f>
        <v>627800</v>
      </c>
      <c r="J27" s="128">
        <f>J28</f>
        <v>30600</v>
      </c>
      <c r="K27" s="128">
        <f>K28+K56</f>
        <v>26000</v>
      </c>
      <c r="L27" s="128">
        <v>1350956</v>
      </c>
      <c r="M27" s="128">
        <v>1350956</v>
      </c>
      <c r="N27" s="79">
        <f>N28+N56</f>
        <v>0</v>
      </c>
    </row>
    <row r="28" spans="1:14" s="5" customFormat="1" ht="12.75">
      <c r="A28" s="80">
        <v>32</v>
      </c>
      <c r="B28" s="81" t="s">
        <v>22</v>
      </c>
      <c r="C28" s="129">
        <f>SUM(D28:K28)</f>
        <v>1345956</v>
      </c>
      <c r="D28" s="129">
        <f aca="true" t="shared" si="13" ref="D28:I28">D29+D33+D38+D47+D49</f>
        <v>513756</v>
      </c>
      <c r="E28" s="129">
        <f t="shared" si="13"/>
        <v>21600</v>
      </c>
      <c r="F28" s="129">
        <f t="shared" si="13"/>
        <v>127200</v>
      </c>
      <c r="G28" s="129"/>
      <c r="H28" s="82">
        <f t="shared" si="13"/>
        <v>0</v>
      </c>
      <c r="I28" s="129">
        <f t="shared" si="13"/>
        <v>626800</v>
      </c>
      <c r="J28" s="129">
        <f>SUM(J33+J47)</f>
        <v>30600</v>
      </c>
      <c r="K28" s="129">
        <f>K29+K33+K38+K47+K49</f>
        <v>26000</v>
      </c>
      <c r="L28" s="129">
        <v>1345956</v>
      </c>
      <c r="M28" s="129">
        <v>1345956</v>
      </c>
      <c r="N28" s="82">
        <f>N29+N33+N38+N47+N49</f>
        <v>0</v>
      </c>
    </row>
    <row r="29" spans="1:14" ht="12.75">
      <c r="A29" s="83">
        <v>321</v>
      </c>
      <c r="B29" s="84" t="s">
        <v>23</v>
      </c>
      <c r="C29" s="130">
        <f aca="true" t="shared" si="14" ref="C29:C73">SUM(D29:L29)</f>
        <v>57000</v>
      </c>
      <c r="D29" s="130">
        <f>SUM(D30:D32)</f>
        <v>40000</v>
      </c>
      <c r="E29" s="90">
        <f aca="true" t="shared" si="15" ref="E29:N29">E30+E31+E32</f>
        <v>0</v>
      </c>
      <c r="F29" s="90">
        <f t="shared" si="15"/>
        <v>0</v>
      </c>
      <c r="G29" s="90">
        <f t="shared" si="15"/>
        <v>0</v>
      </c>
      <c r="H29" s="96">
        <f t="shared" si="15"/>
        <v>0</v>
      </c>
      <c r="I29" s="130">
        <f t="shared" si="15"/>
        <v>15000</v>
      </c>
      <c r="J29" s="130">
        <f t="shared" si="15"/>
        <v>0</v>
      </c>
      <c r="K29" s="130">
        <f>K30+K31+K32</f>
        <v>2000</v>
      </c>
      <c r="L29" s="130">
        <v>0</v>
      </c>
      <c r="M29" s="96">
        <f t="shared" si="15"/>
        <v>0</v>
      </c>
      <c r="N29" s="96">
        <f t="shared" si="15"/>
        <v>0</v>
      </c>
    </row>
    <row r="30" spans="1:14" ht="12.75" customHeight="1">
      <c r="A30" s="86">
        <v>3211</v>
      </c>
      <c r="B30" s="87" t="s">
        <v>41</v>
      </c>
      <c r="C30" s="131">
        <f t="shared" si="14"/>
        <v>36000</v>
      </c>
      <c r="D30" s="131">
        <v>25000</v>
      </c>
      <c r="E30" s="131"/>
      <c r="F30" s="131"/>
      <c r="G30" s="131"/>
      <c r="H30" s="85"/>
      <c r="I30" s="131">
        <v>9000</v>
      </c>
      <c r="J30" s="131"/>
      <c r="K30" s="131">
        <v>2000</v>
      </c>
      <c r="L30" s="131"/>
      <c r="M30" s="85"/>
      <c r="N30" s="85"/>
    </row>
    <row r="31" spans="1:14" ht="12.75" customHeight="1">
      <c r="A31" s="86">
        <v>3213</v>
      </c>
      <c r="B31" s="87" t="s">
        <v>43</v>
      </c>
      <c r="C31" s="131">
        <f t="shared" si="14"/>
        <v>13000</v>
      </c>
      <c r="D31" s="131">
        <v>10000</v>
      </c>
      <c r="E31" s="131"/>
      <c r="F31" s="131"/>
      <c r="G31" s="131"/>
      <c r="H31" s="85"/>
      <c r="I31" s="131">
        <v>3000</v>
      </c>
      <c r="J31" s="131"/>
      <c r="K31" s="131"/>
      <c r="L31" s="131"/>
      <c r="M31" s="85"/>
      <c r="N31" s="85"/>
    </row>
    <row r="32" spans="1:14" ht="12.75" customHeight="1">
      <c r="A32" s="86">
        <v>3214</v>
      </c>
      <c r="B32" s="87" t="s">
        <v>44</v>
      </c>
      <c r="C32" s="131">
        <f t="shared" si="14"/>
        <v>8000</v>
      </c>
      <c r="D32" s="131">
        <v>5000</v>
      </c>
      <c r="E32" s="131"/>
      <c r="F32" s="131"/>
      <c r="G32" s="131"/>
      <c r="H32" s="85"/>
      <c r="I32" s="131">
        <v>3000</v>
      </c>
      <c r="J32" s="131"/>
      <c r="K32" s="131"/>
      <c r="L32" s="131"/>
      <c r="M32" s="85"/>
      <c r="N32" s="85"/>
    </row>
    <row r="33" spans="1:14" ht="12.75">
      <c r="A33" s="83">
        <v>322</v>
      </c>
      <c r="B33" s="84" t="s">
        <v>24</v>
      </c>
      <c r="C33" s="130">
        <f t="shared" si="14"/>
        <v>750306</v>
      </c>
      <c r="D33" s="130">
        <f>SUM(D34:D37)</f>
        <v>294706</v>
      </c>
      <c r="E33" s="130">
        <f aca="true" t="shared" si="16" ref="E33:N33">SUM(E34:E37)</f>
        <v>14600</v>
      </c>
      <c r="F33" s="130">
        <f t="shared" si="16"/>
        <v>18000</v>
      </c>
      <c r="G33" s="90">
        <f t="shared" si="16"/>
        <v>0</v>
      </c>
      <c r="H33" s="96">
        <f t="shared" si="16"/>
        <v>0</v>
      </c>
      <c r="I33" s="130">
        <f t="shared" si="16"/>
        <v>418000</v>
      </c>
      <c r="J33" s="130">
        <f t="shared" si="16"/>
        <v>0</v>
      </c>
      <c r="K33" s="130">
        <f>SUM(K34:K37)</f>
        <v>5000</v>
      </c>
      <c r="L33" s="130">
        <f>SUM(L34:L37)</f>
        <v>0</v>
      </c>
      <c r="M33" s="96">
        <f t="shared" si="16"/>
        <v>0</v>
      </c>
      <c r="N33" s="96">
        <f t="shared" si="16"/>
        <v>0</v>
      </c>
    </row>
    <row r="34" spans="1:14" ht="12.75" customHeight="1">
      <c r="A34" s="86">
        <v>3221</v>
      </c>
      <c r="B34" s="87" t="s">
        <v>45</v>
      </c>
      <c r="C34" s="131">
        <f t="shared" si="14"/>
        <v>485706</v>
      </c>
      <c r="D34" s="131">
        <v>54706</v>
      </c>
      <c r="E34" s="137">
        <v>1000</v>
      </c>
      <c r="F34" s="131">
        <v>18000</v>
      </c>
      <c r="G34" s="131"/>
      <c r="H34" s="85"/>
      <c r="I34" s="131">
        <v>412000</v>
      </c>
      <c r="J34" s="131"/>
      <c r="K34" s="131"/>
      <c r="L34" s="131"/>
      <c r="M34" s="85"/>
      <c r="N34" s="85"/>
    </row>
    <row r="35" spans="1:14" ht="12.75" customHeight="1">
      <c r="A35" s="86">
        <v>3223</v>
      </c>
      <c r="B35" s="87" t="s">
        <v>47</v>
      </c>
      <c r="C35" s="131">
        <f t="shared" si="14"/>
        <v>248600</v>
      </c>
      <c r="D35" s="131">
        <v>235000</v>
      </c>
      <c r="E35" s="131">
        <v>9600</v>
      </c>
      <c r="F35" s="131"/>
      <c r="G35" s="131"/>
      <c r="H35" s="85"/>
      <c r="I35" s="131">
        <v>4000</v>
      </c>
      <c r="J35" s="131"/>
      <c r="K35" s="131"/>
      <c r="L35" s="131"/>
      <c r="M35" s="85"/>
      <c r="N35" s="85"/>
    </row>
    <row r="36" spans="1:14" ht="12.75" customHeight="1">
      <c r="A36" s="86">
        <v>3225</v>
      </c>
      <c r="B36" s="87" t="s">
        <v>49</v>
      </c>
      <c r="C36" s="131">
        <f t="shared" si="14"/>
        <v>14000</v>
      </c>
      <c r="D36" s="131">
        <v>3000</v>
      </c>
      <c r="E36" s="131">
        <v>4000</v>
      </c>
      <c r="F36" s="131"/>
      <c r="G36" s="131"/>
      <c r="H36" s="85"/>
      <c r="I36" s="131">
        <v>2000</v>
      </c>
      <c r="J36" s="131"/>
      <c r="K36" s="131">
        <v>5000</v>
      </c>
      <c r="L36" s="131"/>
      <c r="M36" s="85"/>
      <c r="N36" s="85"/>
    </row>
    <row r="37" spans="1:14" ht="12.75" customHeight="1">
      <c r="A37" s="86">
        <v>3227</v>
      </c>
      <c r="B37" s="87" t="s">
        <v>50</v>
      </c>
      <c r="C37" s="131">
        <f t="shared" si="14"/>
        <v>2000</v>
      </c>
      <c r="D37" s="131">
        <v>2000</v>
      </c>
      <c r="E37" s="131">
        <v>0</v>
      </c>
      <c r="F37" s="131"/>
      <c r="G37" s="131"/>
      <c r="H37" s="85"/>
      <c r="I37" s="131"/>
      <c r="J37" s="131"/>
      <c r="K37" s="131"/>
      <c r="L37" s="131"/>
      <c r="M37" s="85"/>
      <c r="N37" s="85"/>
    </row>
    <row r="38" spans="1:14" ht="12.75">
      <c r="A38" s="83">
        <v>323</v>
      </c>
      <c r="B38" s="84" t="s">
        <v>25</v>
      </c>
      <c r="C38" s="130">
        <f t="shared" si="14"/>
        <v>221000</v>
      </c>
      <c r="D38" s="130">
        <f>SUM(D39:D46)</f>
        <v>160300</v>
      </c>
      <c r="E38" s="130">
        <f aca="true" t="shared" si="17" ref="E38:N38">SUM(E39:E46)</f>
        <v>3000</v>
      </c>
      <c r="F38" s="130">
        <f t="shared" si="17"/>
        <v>24000</v>
      </c>
      <c r="G38" s="90">
        <f t="shared" si="17"/>
        <v>0</v>
      </c>
      <c r="H38" s="96">
        <f t="shared" si="17"/>
        <v>0</v>
      </c>
      <c r="I38" s="130">
        <f t="shared" si="17"/>
        <v>33700</v>
      </c>
      <c r="J38" s="130">
        <f t="shared" si="17"/>
        <v>0</v>
      </c>
      <c r="K38" s="130">
        <f>SUM(K39:K46)</f>
        <v>0</v>
      </c>
      <c r="L38" s="130">
        <f>SUM(L39:L46)</f>
        <v>0</v>
      </c>
      <c r="M38" s="96">
        <f t="shared" si="17"/>
        <v>0</v>
      </c>
      <c r="N38" s="96">
        <f t="shared" si="17"/>
        <v>0</v>
      </c>
    </row>
    <row r="39" spans="1:14" ht="12.75" customHeight="1">
      <c r="A39" s="86">
        <v>3231</v>
      </c>
      <c r="B39" s="87" t="s">
        <v>51</v>
      </c>
      <c r="C39" s="131">
        <f t="shared" si="14"/>
        <v>28300</v>
      </c>
      <c r="D39" s="131">
        <v>18300</v>
      </c>
      <c r="E39" s="131"/>
      <c r="F39" s="131">
        <v>8000</v>
      </c>
      <c r="G39" s="131"/>
      <c r="H39" s="85"/>
      <c r="I39" s="131">
        <v>2000</v>
      </c>
      <c r="J39" s="131"/>
      <c r="K39" s="131"/>
      <c r="L39" s="131"/>
      <c r="M39" s="85"/>
      <c r="N39" s="85"/>
    </row>
    <row r="40" spans="1:14" ht="12.75" customHeight="1">
      <c r="A40" s="86">
        <v>3233</v>
      </c>
      <c r="B40" s="87" t="s">
        <v>73</v>
      </c>
      <c r="C40" s="131">
        <f t="shared" si="14"/>
        <v>6200</v>
      </c>
      <c r="D40" s="131">
        <v>3200</v>
      </c>
      <c r="E40" s="131"/>
      <c r="F40" s="131"/>
      <c r="G40" s="131"/>
      <c r="H40" s="85"/>
      <c r="I40" s="131">
        <v>3000</v>
      </c>
      <c r="J40" s="131"/>
      <c r="K40" s="131"/>
      <c r="L40" s="131"/>
      <c r="M40" s="85"/>
      <c r="N40" s="85"/>
    </row>
    <row r="41" spans="1:14" ht="12.75" customHeight="1">
      <c r="A41" s="86">
        <v>3234</v>
      </c>
      <c r="B41" s="87" t="s">
        <v>53</v>
      </c>
      <c r="C41" s="131">
        <f t="shared" si="14"/>
        <v>98000</v>
      </c>
      <c r="D41" s="131">
        <v>95000</v>
      </c>
      <c r="E41" s="131"/>
      <c r="F41" s="131"/>
      <c r="G41" s="131"/>
      <c r="H41" s="85"/>
      <c r="I41" s="131">
        <v>3000</v>
      </c>
      <c r="J41" s="131"/>
      <c r="K41" s="131"/>
      <c r="L41" s="131"/>
      <c r="M41" s="85"/>
      <c r="N41" s="85"/>
    </row>
    <row r="42" spans="1:14" ht="12.75" customHeight="1">
      <c r="A42" s="86">
        <v>3235</v>
      </c>
      <c r="B42" s="87" t="s">
        <v>81</v>
      </c>
      <c r="C42" s="131">
        <f t="shared" si="14"/>
        <v>3500</v>
      </c>
      <c r="D42" s="131">
        <v>500</v>
      </c>
      <c r="E42" s="131"/>
      <c r="F42" s="131">
        <v>3000</v>
      </c>
      <c r="G42" s="131"/>
      <c r="H42" s="85"/>
      <c r="I42" s="131"/>
      <c r="J42" s="131"/>
      <c r="K42" s="131"/>
      <c r="L42" s="131"/>
      <c r="M42" s="85"/>
      <c r="N42" s="85"/>
    </row>
    <row r="43" spans="1:14" ht="12.75" customHeight="1">
      <c r="A43" s="86">
        <v>3236</v>
      </c>
      <c r="B43" s="87" t="s">
        <v>54</v>
      </c>
      <c r="C43" s="131">
        <f t="shared" si="14"/>
        <v>19600</v>
      </c>
      <c r="D43" s="131">
        <v>19600</v>
      </c>
      <c r="E43" s="131"/>
      <c r="F43" s="131"/>
      <c r="G43" s="131"/>
      <c r="H43" s="85"/>
      <c r="I43" s="131"/>
      <c r="J43" s="131"/>
      <c r="K43" s="131"/>
      <c r="L43" s="131"/>
      <c r="M43" s="85"/>
      <c r="N43" s="85"/>
    </row>
    <row r="44" spans="1:14" ht="12.75" customHeight="1">
      <c r="A44" s="86">
        <v>3237</v>
      </c>
      <c r="B44" s="87" t="s">
        <v>55</v>
      </c>
      <c r="C44" s="131">
        <f t="shared" si="14"/>
        <v>9000</v>
      </c>
      <c r="D44" s="131">
        <v>3000</v>
      </c>
      <c r="E44" s="131"/>
      <c r="F44" s="131">
        <v>1000</v>
      </c>
      <c r="G44" s="131"/>
      <c r="H44" s="85"/>
      <c r="I44" s="131">
        <v>5000</v>
      </c>
      <c r="J44" s="131"/>
      <c r="K44" s="131"/>
      <c r="L44" s="131"/>
      <c r="M44" s="85"/>
      <c r="N44" s="85"/>
    </row>
    <row r="45" spans="1:14" ht="12.75" customHeight="1">
      <c r="A45" s="86">
        <v>3238</v>
      </c>
      <c r="B45" s="87" t="s">
        <v>56</v>
      </c>
      <c r="C45" s="131">
        <f t="shared" si="14"/>
        <v>11700</v>
      </c>
      <c r="D45" s="131">
        <v>10700</v>
      </c>
      <c r="E45" s="131">
        <v>1000</v>
      </c>
      <c r="F45" s="131"/>
      <c r="G45" s="131"/>
      <c r="H45" s="85"/>
      <c r="I45" s="131"/>
      <c r="J45" s="131"/>
      <c r="K45" s="131"/>
      <c r="L45" s="131"/>
      <c r="M45" s="85"/>
      <c r="N45" s="85"/>
    </row>
    <row r="46" spans="1:14" ht="12.75" customHeight="1">
      <c r="A46" s="86">
        <v>3239</v>
      </c>
      <c r="B46" s="87" t="s">
        <v>57</v>
      </c>
      <c r="C46" s="131">
        <f t="shared" si="14"/>
        <v>44700</v>
      </c>
      <c r="D46" s="131">
        <v>10000</v>
      </c>
      <c r="E46" s="131">
        <v>2000</v>
      </c>
      <c r="F46" s="131">
        <v>12000</v>
      </c>
      <c r="G46" s="131"/>
      <c r="H46" s="85"/>
      <c r="I46" s="131">
        <v>20700</v>
      </c>
      <c r="J46" s="131"/>
      <c r="K46" s="131"/>
      <c r="L46" s="131"/>
      <c r="M46" s="85"/>
      <c r="N46" s="85"/>
    </row>
    <row r="47" spans="1:14" ht="25.5">
      <c r="A47" s="83">
        <v>324</v>
      </c>
      <c r="B47" s="84" t="s">
        <v>58</v>
      </c>
      <c r="C47" s="130">
        <f t="shared" si="14"/>
        <v>30600</v>
      </c>
      <c r="D47" s="90">
        <f aca="true" t="shared" si="18" ref="D47:N47">D48</f>
        <v>0</v>
      </c>
      <c r="E47" s="90">
        <f t="shared" si="18"/>
        <v>0</v>
      </c>
      <c r="F47" s="90">
        <f t="shared" si="18"/>
        <v>0</v>
      </c>
      <c r="G47" s="90">
        <f t="shared" si="18"/>
        <v>0</v>
      </c>
      <c r="H47" s="96">
        <f t="shared" si="18"/>
        <v>0</v>
      </c>
      <c r="I47" s="90">
        <f t="shared" si="18"/>
        <v>0</v>
      </c>
      <c r="J47" s="130">
        <f>J48</f>
        <v>30600</v>
      </c>
      <c r="K47" s="130">
        <f>K48</f>
        <v>0</v>
      </c>
      <c r="L47" s="130">
        <f>L48</f>
        <v>0</v>
      </c>
      <c r="M47" s="96">
        <f t="shared" si="18"/>
        <v>0</v>
      </c>
      <c r="N47" s="96">
        <f t="shared" si="18"/>
        <v>0</v>
      </c>
    </row>
    <row r="48" spans="1:14" ht="25.5" customHeight="1">
      <c r="A48" s="86">
        <v>3241</v>
      </c>
      <c r="B48" s="87" t="s">
        <v>59</v>
      </c>
      <c r="C48" s="131">
        <f t="shared" si="14"/>
        <v>30600</v>
      </c>
      <c r="D48" s="131"/>
      <c r="E48" s="131"/>
      <c r="F48" s="131"/>
      <c r="G48" s="131"/>
      <c r="H48" s="85"/>
      <c r="I48" s="131"/>
      <c r="J48" s="131">
        <v>30600</v>
      </c>
      <c r="K48" s="131">
        <v>0</v>
      </c>
      <c r="L48" s="131"/>
      <c r="M48" s="85"/>
      <c r="N48" s="85"/>
    </row>
    <row r="49" spans="1:14" ht="26.25" customHeight="1">
      <c r="A49" s="83">
        <v>329</v>
      </c>
      <c r="B49" s="84" t="s">
        <v>26</v>
      </c>
      <c r="C49" s="215">
        <f>SUM(D49:K49)</f>
        <v>287050</v>
      </c>
      <c r="D49" s="130">
        <f>SUM(D50:D55)</f>
        <v>18750</v>
      </c>
      <c r="E49" s="130">
        <f aca="true" t="shared" si="19" ref="E49:N49">SUM(E50:E55)</f>
        <v>4000</v>
      </c>
      <c r="F49" s="130">
        <f t="shared" si="19"/>
        <v>85200</v>
      </c>
      <c r="G49" s="130">
        <f t="shared" si="19"/>
        <v>0</v>
      </c>
      <c r="H49" s="96">
        <f t="shared" si="19"/>
        <v>0</v>
      </c>
      <c r="I49" s="130">
        <f t="shared" si="19"/>
        <v>160100</v>
      </c>
      <c r="J49" s="131"/>
      <c r="K49" s="130">
        <f>SUM(K50:K55)</f>
        <v>19000</v>
      </c>
      <c r="L49" s="130">
        <f>SUM(L50:L55)</f>
        <v>0</v>
      </c>
      <c r="M49" s="96">
        <f t="shared" si="19"/>
        <v>0</v>
      </c>
      <c r="N49" s="96">
        <f t="shared" si="19"/>
        <v>0</v>
      </c>
    </row>
    <row r="50" spans="1:14" ht="12.75" customHeight="1">
      <c r="A50" s="86">
        <v>3292</v>
      </c>
      <c r="B50" s="87" t="s">
        <v>60</v>
      </c>
      <c r="C50" s="131">
        <f t="shared" si="14"/>
        <v>0</v>
      </c>
      <c r="D50" s="131"/>
      <c r="E50" s="131"/>
      <c r="F50" s="131"/>
      <c r="G50" s="131"/>
      <c r="H50" s="85"/>
      <c r="I50" s="131"/>
      <c r="J50" s="131"/>
      <c r="K50" s="131"/>
      <c r="L50" s="131"/>
      <c r="M50" s="85"/>
      <c r="N50" s="85"/>
    </row>
    <row r="51" spans="1:14" ht="12.75" customHeight="1">
      <c r="A51" s="86">
        <v>3293</v>
      </c>
      <c r="B51" s="87" t="s">
        <v>61</v>
      </c>
      <c r="C51" s="131">
        <f t="shared" si="14"/>
        <v>2200</v>
      </c>
      <c r="D51" s="131">
        <v>1200</v>
      </c>
      <c r="E51" s="131"/>
      <c r="F51" s="131"/>
      <c r="G51" s="131"/>
      <c r="H51" s="85"/>
      <c r="I51" s="131">
        <v>1000</v>
      </c>
      <c r="J51" s="131"/>
      <c r="K51" s="131"/>
      <c r="L51" s="131"/>
      <c r="M51" s="85"/>
      <c r="N51" s="85"/>
    </row>
    <row r="52" spans="1:14" ht="12.75" customHeight="1">
      <c r="A52" s="86">
        <v>3294</v>
      </c>
      <c r="B52" s="87" t="s">
        <v>128</v>
      </c>
      <c r="C52" s="131">
        <f t="shared" si="14"/>
        <v>1750</v>
      </c>
      <c r="D52" s="131">
        <v>1150</v>
      </c>
      <c r="E52" s="131"/>
      <c r="F52" s="131"/>
      <c r="G52" s="131"/>
      <c r="H52" s="85"/>
      <c r="I52" s="131">
        <v>600</v>
      </c>
      <c r="J52" s="131"/>
      <c r="K52" s="131"/>
      <c r="L52" s="131"/>
      <c r="M52" s="85"/>
      <c r="N52" s="85"/>
    </row>
    <row r="53" spans="1:14" ht="12.75" customHeight="1">
      <c r="A53" s="86">
        <v>3295</v>
      </c>
      <c r="B53" s="87" t="s">
        <v>134</v>
      </c>
      <c r="C53" s="131">
        <f t="shared" si="14"/>
        <v>6000</v>
      </c>
      <c r="D53" s="131">
        <v>2000</v>
      </c>
      <c r="E53" s="131"/>
      <c r="F53" s="131"/>
      <c r="G53" s="131"/>
      <c r="H53" s="85"/>
      <c r="I53" s="131">
        <v>4000</v>
      </c>
      <c r="J53" s="131"/>
      <c r="K53" s="131"/>
      <c r="L53" s="131"/>
      <c r="M53" s="85"/>
      <c r="N53" s="85"/>
    </row>
    <row r="54" spans="1:14" ht="12.75" customHeight="1">
      <c r="A54" s="86">
        <v>3296</v>
      </c>
      <c r="B54" s="87" t="s">
        <v>127</v>
      </c>
      <c r="C54" s="131">
        <f t="shared" si="14"/>
        <v>9000</v>
      </c>
      <c r="D54" s="131">
        <v>4000</v>
      </c>
      <c r="E54" s="131"/>
      <c r="F54" s="131"/>
      <c r="G54" s="131"/>
      <c r="H54" s="85"/>
      <c r="I54" s="131">
        <v>5000</v>
      </c>
      <c r="J54" s="131"/>
      <c r="K54" s="131"/>
      <c r="L54" s="131"/>
      <c r="M54" s="85"/>
      <c r="N54" s="85"/>
    </row>
    <row r="55" spans="1:14" ht="24" customHeight="1">
      <c r="A55" s="86">
        <v>3299</v>
      </c>
      <c r="B55" s="87" t="s">
        <v>26</v>
      </c>
      <c r="C55" s="131">
        <f>SUM(D55:K55)</f>
        <v>268100</v>
      </c>
      <c r="D55" s="131">
        <v>10400</v>
      </c>
      <c r="E55" s="131">
        <v>4000</v>
      </c>
      <c r="F55" s="131">
        <v>85200</v>
      </c>
      <c r="G55" s="131">
        <v>0</v>
      </c>
      <c r="H55" s="85"/>
      <c r="I55" s="131">
        <v>149500</v>
      </c>
      <c r="J55" s="131"/>
      <c r="K55" s="131">
        <v>19000</v>
      </c>
      <c r="L55" s="131"/>
      <c r="M55" s="85"/>
      <c r="N55" s="85"/>
    </row>
    <row r="56" spans="1:14" s="5" customFormat="1" ht="12.75">
      <c r="A56" s="80">
        <v>34</v>
      </c>
      <c r="B56" s="81" t="s">
        <v>27</v>
      </c>
      <c r="C56" s="129">
        <f>SUM(D56:K56)</f>
        <v>5000</v>
      </c>
      <c r="D56" s="129">
        <f aca="true" t="shared" si="20" ref="D56:N56">D57</f>
        <v>4000</v>
      </c>
      <c r="E56" s="149">
        <f t="shared" si="20"/>
        <v>0</v>
      </c>
      <c r="F56" s="149">
        <f t="shared" si="20"/>
        <v>0</v>
      </c>
      <c r="G56" s="82">
        <f t="shared" si="20"/>
        <v>0</v>
      </c>
      <c r="H56" s="82">
        <f t="shared" si="20"/>
        <v>0</v>
      </c>
      <c r="I56" s="129">
        <f t="shared" si="20"/>
        <v>1000</v>
      </c>
      <c r="J56" s="129">
        <f>J57</f>
        <v>0</v>
      </c>
      <c r="K56" s="129">
        <f>K57</f>
        <v>0</v>
      </c>
      <c r="L56" s="129">
        <v>5000</v>
      </c>
      <c r="M56" s="129">
        <v>5000</v>
      </c>
      <c r="N56" s="82">
        <f t="shared" si="20"/>
        <v>0</v>
      </c>
    </row>
    <row r="57" spans="1:14" ht="12.75" customHeight="1">
      <c r="A57" s="83">
        <v>343</v>
      </c>
      <c r="B57" s="84" t="s">
        <v>28</v>
      </c>
      <c r="C57" s="130">
        <f t="shared" si="14"/>
        <v>5000</v>
      </c>
      <c r="D57" s="130">
        <f aca="true" t="shared" si="21" ref="D57:L57">D58+D59</f>
        <v>4000</v>
      </c>
      <c r="E57" s="90">
        <f t="shared" si="21"/>
        <v>0</v>
      </c>
      <c r="F57" s="90">
        <f t="shared" si="21"/>
        <v>0</v>
      </c>
      <c r="G57" s="96">
        <f t="shared" si="21"/>
        <v>0</v>
      </c>
      <c r="H57" s="96">
        <f t="shared" si="21"/>
        <v>0</v>
      </c>
      <c r="I57" s="130">
        <f t="shared" si="21"/>
        <v>1000</v>
      </c>
      <c r="J57" s="130">
        <f t="shared" si="21"/>
        <v>0</v>
      </c>
      <c r="K57" s="130">
        <f t="shared" si="21"/>
        <v>0</v>
      </c>
      <c r="L57" s="130">
        <f t="shared" si="21"/>
        <v>0</v>
      </c>
      <c r="M57" s="96">
        <f>M58</f>
        <v>0</v>
      </c>
      <c r="N57" s="96">
        <f>N58</f>
        <v>0</v>
      </c>
    </row>
    <row r="58" spans="1:14" ht="30.75" customHeight="1">
      <c r="A58" s="86">
        <v>3431</v>
      </c>
      <c r="B58" s="87" t="s">
        <v>63</v>
      </c>
      <c r="C58" s="131">
        <f t="shared" si="14"/>
        <v>4900</v>
      </c>
      <c r="D58" s="131">
        <v>4000</v>
      </c>
      <c r="E58" s="88"/>
      <c r="F58" s="88"/>
      <c r="G58" s="85"/>
      <c r="H58" s="85"/>
      <c r="I58" s="131">
        <v>900</v>
      </c>
      <c r="J58" s="131"/>
      <c r="K58" s="131"/>
      <c r="L58" s="131"/>
      <c r="M58" s="85"/>
      <c r="N58" s="85"/>
    </row>
    <row r="59" spans="1:14" ht="12.75" customHeight="1">
      <c r="A59" s="86">
        <v>3433</v>
      </c>
      <c r="B59" s="87" t="s">
        <v>95</v>
      </c>
      <c r="C59" s="131">
        <f t="shared" si="14"/>
        <v>100</v>
      </c>
      <c r="D59" s="131">
        <v>0</v>
      </c>
      <c r="E59" s="88"/>
      <c r="F59" s="88"/>
      <c r="G59" s="85"/>
      <c r="H59" s="85"/>
      <c r="I59" s="131">
        <v>100</v>
      </c>
      <c r="J59" s="131"/>
      <c r="K59" s="131"/>
      <c r="L59" s="131"/>
      <c r="M59" s="85"/>
      <c r="N59" s="85"/>
    </row>
    <row r="60" spans="1:14" s="5" customFormat="1" ht="27.75" customHeight="1">
      <c r="A60" s="75" t="s">
        <v>88</v>
      </c>
      <c r="B60" s="152"/>
      <c r="C60" s="127">
        <f>SUM(D60:K60)</f>
        <v>123646.2</v>
      </c>
      <c r="D60" s="127">
        <f>D61</f>
        <v>123646.2</v>
      </c>
      <c r="E60" s="150">
        <f aca="true" t="shared" si="22" ref="E60:N61">E61</f>
        <v>0</v>
      </c>
      <c r="F60" s="150">
        <f t="shared" si="22"/>
        <v>0</v>
      </c>
      <c r="G60" s="76">
        <f t="shared" si="22"/>
        <v>0</v>
      </c>
      <c r="H60" s="76">
        <f t="shared" si="22"/>
        <v>0</v>
      </c>
      <c r="I60" s="150">
        <f t="shared" si="22"/>
        <v>0</v>
      </c>
      <c r="J60" s="127">
        <f t="shared" si="22"/>
        <v>0</v>
      </c>
      <c r="K60" s="127">
        <f>K61</f>
        <v>0</v>
      </c>
      <c r="L60" s="127">
        <v>123646.2</v>
      </c>
      <c r="M60" s="127">
        <v>123646.2</v>
      </c>
      <c r="N60" s="76">
        <f t="shared" si="22"/>
        <v>0</v>
      </c>
    </row>
    <row r="61" spans="1:14" s="5" customFormat="1" ht="12.75">
      <c r="A61" s="77">
        <v>3</v>
      </c>
      <c r="B61" s="78" t="s">
        <v>17</v>
      </c>
      <c r="C61" s="128">
        <f>SUM(D61:K61)</f>
        <v>123646.2</v>
      </c>
      <c r="D61" s="128">
        <f>D62</f>
        <v>123646.2</v>
      </c>
      <c r="E61" s="151">
        <f t="shared" si="22"/>
        <v>0</v>
      </c>
      <c r="F61" s="151">
        <f t="shared" si="22"/>
        <v>0</v>
      </c>
      <c r="G61" s="79">
        <f t="shared" si="22"/>
        <v>0</v>
      </c>
      <c r="H61" s="79">
        <f t="shared" si="22"/>
        <v>0</v>
      </c>
      <c r="I61" s="151">
        <f t="shared" si="22"/>
        <v>0</v>
      </c>
      <c r="J61" s="128">
        <f t="shared" si="22"/>
        <v>0</v>
      </c>
      <c r="K61" s="128">
        <f>K62</f>
        <v>0</v>
      </c>
      <c r="L61" s="128">
        <v>123646.2</v>
      </c>
      <c r="M61" s="128">
        <v>123646.2</v>
      </c>
      <c r="N61" s="79">
        <f t="shared" si="22"/>
        <v>0</v>
      </c>
    </row>
    <row r="62" spans="1:14" s="5" customFormat="1" ht="12.75">
      <c r="A62" s="80">
        <v>32</v>
      </c>
      <c r="B62" s="81" t="s">
        <v>22</v>
      </c>
      <c r="C62" s="129">
        <f>SUM(D62:K62)</f>
        <v>123646.2</v>
      </c>
      <c r="D62" s="129">
        <f>D63+D65</f>
        <v>123646.2</v>
      </c>
      <c r="E62" s="149">
        <f>E63+E65</f>
        <v>0</v>
      </c>
      <c r="F62" s="149">
        <f aca="true" t="shared" si="23" ref="F62:N62">F63+F65</f>
        <v>0</v>
      </c>
      <c r="G62" s="82">
        <f t="shared" si="23"/>
        <v>0</v>
      </c>
      <c r="H62" s="82">
        <f t="shared" si="23"/>
        <v>0</v>
      </c>
      <c r="I62" s="149">
        <f t="shared" si="23"/>
        <v>0</v>
      </c>
      <c r="J62" s="129">
        <f t="shared" si="23"/>
        <v>0</v>
      </c>
      <c r="K62" s="129"/>
      <c r="L62" s="129">
        <v>123646.2</v>
      </c>
      <c r="M62" s="129">
        <v>123646.2</v>
      </c>
      <c r="N62" s="82">
        <f t="shared" si="23"/>
        <v>0</v>
      </c>
    </row>
    <row r="63" spans="1:14" s="5" customFormat="1" ht="12.75" customHeight="1">
      <c r="A63" s="83">
        <v>322</v>
      </c>
      <c r="B63" s="84" t="s">
        <v>24</v>
      </c>
      <c r="C63" s="130">
        <f t="shared" si="14"/>
        <v>51000</v>
      </c>
      <c r="D63" s="130">
        <v>51000</v>
      </c>
      <c r="E63" s="90">
        <f aca="true" t="shared" si="24" ref="E63:N63">E64</f>
        <v>0</v>
      </c>
      <c r="F63" s="90">
        <f t="shared" si="24"/>
        <v>0</v>
      </c>
      <c r="G63" s="96">
        <f t="shared" si="24"/>
        <v>0</v>
      </c>
      <c r="H63" s="96">
        <f t="shared" si="24"/>
        <v>0</v>
      </c>
      <c r="I63" s="90">
        <f t="shared" si="24"/>
        <v>0</v>
      </c>
      <c r="J63" s="130">
        <f t="shared" si="24"/>
        <v>0</v>
      </c>
      <c r="K63" s="130">
        <f>K64</f>
        <v>0</v>
      </c>
      <c r="L63" s="130">
        <f>L64</f>
        <v>0</v>
      </c>
      <c r="M63" s="96">
        <f t="shared" si="24"/>
        <v>0</v>
      </c>
      <c r="N63" s="96">
        <f t="shared" si="24"/>
        <v>0</v>
      </c>
    </row>
    <row r="64" spans="1:14" ht="12.75">
      <c r="A64" s="86">
        <v>3224</v>
      </c>
      <c r="B64" s="87" t="s">
        <v>48</v>
      </c>
      <c r="C64" s="131">
        <f t="shared" si="14"/>
        <v>51000</v>
      </c>
      <c r="D64" s="131">
        <v>51000</v>
      </c>
      <c r="E64" s="88"/>
      <c r="F64" s="88"/>
      <c r="G64" s="85"/>
      <c r="H64" s="85"/>
      <c r="I64" s="88"/>
      <c r="J64" s="131"/>
      <c r="K64" s="131"/>
      <c r="L64" s="131">
        <v>0</v>
      </c>
      <c r="M64" s="85"/>
      <c r="N64" s="85"/>
    </row>
    <row r="65" spans="1:14" s="5" customFormat="1" ht="12.75" customHeight="1">
      <c r="A65" s="83">
        <v>323</v>
      </c>
      <c r="B65" s="84" t="s">
        <v>25</v>
      </c>
      <c r="C65" s="130">
        <f t="shared" si="14"/>
        <v>72646.2</v>
      </c>
      <c r="D65" s="130">
        <f>D66+D67</f>
        <v>72646.2</v>
      </c>
      <c r="E65" s="90">
        <f aca="true" t="shared" si="25" ref="E65:N65">E66+E67</f>
        <v>0</v>
      </c>
      <c r="F65" s="90">
        <f t="shared" si="25"/>
        <v>0</v>
      </c>
      <c r="G65" s="96">
        <f t="shared" si="25"/>
        <v>0</v>
      </c>
      <c r="H65" s="96">
        <f t="shared" si="25"/>
        <v>0</v>
      </c>
      <c r="I65" s="90">
        <f t="shared" si="25"/>
        <v>0</v>
      </c>
      <c r="J65" s="130">
        <f t="shared" si="25"/>
        <v>0</v>
      </c>
      <c r="K65" s="130">
        <f>K66+K67</f>
        <v>0</v>
      </c>
      <c r="L65" s="130">
        <f>L66+L67</f>
        <v>0</v>
      </c>
      <c r="M65" s="96">
        <f t="shared" si="25"/>
        <v>0</v>
      </c>
      <c r="N65" s="96">
        <f t="shared" si="25"/>
        <v>0</v>
      </c>
    </row>
    <row r="66" spans="1:14" ht="12.75" customHeight="1">
      <c r="A66" s="86">
        <v>3232</v>
      </c>
      <c r="B66" s="87" t="s">
        <v>52</v>
      </c>
      <c r="C66" s="131">
        <f t="shared" si="14"/>
        <v>66646.2</v>
      </c>
      <c r="D66" s="131">
        <v>66646.2</v>
      </c>
      <c r="E66" s="88"/>
      <c r="F66" s="88"/>
      <c r="G66" s="85"/>
      <c r="H66" s="85"/>
      <c r="I66" s="88"/>
      <c r="J66" s="131"/>
      <c r="K66" s="131"/>
      <c r="L66" s="131"/>
      <c r="M66" s="85"/>
      <c r="N66" s="85"/>
    </row>
    <row r="67" spans="1:14" ht="12.75" customHeight="1">
      <c r="A67" s="86">
        <v>3237</v>
      </c>
      <c r="B67" s="87" t="s">
        <v>55</v>
      </c>
      <c r="C67" s="131">
        <f t="shared" si="14"/>
        <v>6000</v>
      </c>
      <c r="D67" s="131">
        <v>6000</v>
      </c>
      <c r="E67" s="88"/>
      <c r="F67" s="88"/>
      <c r="G67" s="85"/>
      <c r="H67" s="85"/>
      <c r="I67" s="88"/>
      <c r="J67" s="131"/>
      <c r="K67" s="131"/>
      <c r="L67" s="131"/>
      <c r="M67" s="85"/>
      <c r="N67" s="85"/>
    </row>
    <row r="68" spans="1:14" ht="26.25" customHeight="1">
      <c r="A68" s="246" t="s">
        <v>136</v>
      </c>
      <c r="B68" s="246"/>
      <c r="C68" s="132">
        <f>SUM(D68:K68)</f>
        <v>1300000</v>
      </c>
      <c r="D68" s="132">
        <f aca="true" t="shared" si="26" ref="D68:N68">D69</f>
        <v>1000000</v>
      </c>
      <c r="E68" s="146">
        <f t="shared" si="26"/>
        <v>0</v>
      </c>
      <c r="F68" s="146">
        <f t="shared" si="26"/>
        <v>0</v>
      </c>
      <c r="G68" s="91">
        <f t="shared" si="26"/>
        <v>0</v>
      </c>
      <c r="H68" s="91">
        <f t="shared" si="26"/>
        <v>0</v>
      </c>
      <c r="I68" s="179">
        <f>I69</f>
        <v>300000</v>
      </c>
      <c r="J68" s="132">
        <f aca="true" t="shared" si="27" ref="J68:L72">J69</f>
        <v>0</v>
      </c>
      <c r="K68" s="132">
        <f t="shared" si="27"/>
        <v>0</v>
      </c>
      <c r="L68" s="132">
        <v>1300000</v>
      </c>
      <c r="M68" s="132">
        <v>1300000</v>
      </c>
      <c r="N68" s="91">
        <f t="shared" si="26"/>
        <v>1100000</v>
      </c>
    </row>
    <row r="69" spans="1:14" ht="39" customHeight="1">
      <c r="A69" s="250" t="s">
        <v>137</v>
      </c>
      <c r="B69" s="250"/>
      <c r="C69" s="133">
        <f>SUM(D69:K69)</f>
        <v>1300000</v>
      </c>
      <c r="D69" s="133">
        <f aca="true" t="shared" si="28" ref="D69:I69">D70</f>
        <v>1000000</v>
      </c>
      <c r="E69" s="147">
        <f t="shared" si="28"/>
        <v>0</v>
      </c>
      <c r="F69" s="147">
        <f t="shared" si="28"/>
        <v>0</v>
      </c>
      <c r="G69" s="93">
        <f t="shared" si="28"/>
        <v>0</v>
      </c>
      <c r="H69" s="93">
        <f t="shared" si="28"/>
        <v>0</v>
      </c>
      <c r="I69" s="178">
        <f t="shared" si="28"/>
        <v>300000</v>
      </c>
      <c r="J69" s="133">
        <f t="shared" si="27"/>
        <v>0</v>
      </c>
      <c r="K69" s="133">
        <f t="shared" si="27"/>
        <v>0</v>
      </c>
      <c r="L69" s="133">
        <v>1300000</v>
      </c>
      <c r="M69" s="133">
        <v>1300000</v>
      </c>
      <c r="N69" s="93">
        <f>N70</f>
        <v>1100000</v>
      </c>
    </row>
    <row r="70" spans="1:14" ht="25.5">
      <c r="A70" s="77">
        <v>4</v>
      </c>
      <c r="B70" s="94" t="s">
        <v>30</v>
      </c>
      <c r="C70" s="134">
        <f>SUM(D70:K70)</f>
        <v>1300000</v>
      </c>
      <c r="D70" s="134">
        <f aca="true" t="shared" si="29" ref="D70:N70">D71</f>
        <v>1000000</v>
      </c>
      <c r="E70" s="148">
        <f t="shared" si="29"/>
        <v>0</v>
      </c>
      <c r="F70" s="148">
        <f t="shared" si="29"/>
        <v>0</v>
      </c>
      <c r="G70" s="95">
        <f t="shared" si="29"/>
        <v>0</v>
      </c>
      <c r="H70" s="95">
        <f t="shared" si="29"/>
        <v>0</v>
      </c>
      <c r="I70" s="177">
        <f t="shared" si="29"/>
        <v>300000</v>
      </c>
      <c r="J70" s="134">
        <f t="shared" si="27"/>
        <v>0</v>
      </c>
      <c r="K70" s="134">
        <f t="shared" si="27"/>
        <v>0</v>
      </c>
      <c r="L70" s="134">
        <v>1300000</v>
      </c>
      <c r="M70" s="134">
        <v>1300000</v>
      </c>
      <c r="N70" s="95">
        <f t="shared" si="29"/>
        <v>1100000</v>
      </c>
    </row>
    <row r="71" spans="1:14" ht="25.5">
      <c r="A71" s="80">
        <v>45</v>
      </c>
      <c r="B71" s="81" t="s">
        <v>69</v>
      </c>
      <c r="C71" s="129">
        <f>SUM(D71:K71)</f>
        <v>1300000</v>
      </c>
      <c r="D71" s="129">
        <f aca="true" t="shared" si="30" ref="D71:I71">D72</f>
        <v>1000000</v>
      </c>
      <c r="E71" s="149">
        <f t="shared" si="30"/>
        <v>0</v>
      </c>
      <c r="F71" s="149">
        <f t="shared" si="30"/>
        <v>0</v>
      </c>
      <c r="G71" s="82">
        <f t="shared" si="30"/>
        <v>0</v>
      </c>
      <c r="H71" s="82">
        <f t="shared" si="30"/>
        <v>0</v>
      </c>
      <c r="I71" s="176">
        <f t="shared" si="30"/>
        <v>300000</v>
      </c>
      <c r="J71" s="129">
        <f t="shared" si="27"/>
        <v>0</v>
      </c>
      <c r="K71" s="129">
        <f t="shared" si="27"/>
        <v>0</v>
      </c>
      <c r="L71" s="129">
        <v>1300000</v>
      </c>
      <c r="M71" s="129">
        <v>1300000</v>
      </c>
      <c r="N71" s="129">
        <v>1100000</v>
      </c>
    </row>
    <row r="72" spans="1:14" ht="25.5">
      <c r="A72" s="83">
        <v>451</v>
      </c>
      <c r="B72" s="84" t="s">
        <v>70</v>
      </c>
      <c r="C72" s="130">
        <f t="shared" si="14"/>
        <v>1300000</v>
      </c>
      <c r="D72" s="130">
        <f aca="true" t="shared" si="31" ref="D72:N72">D73</f>
        <v>1000000</v>
      </c>
      <c r="E72" s="90">
        <f t="shared" si="31"/>
        <v>0</v>
      </c>
      <c r="F72" s="90">
        <f t="shared" si="31"/>
        <v>0</v>
      </c>
      <c r="G72" s="96">
        <f t="shared" si="31"/>
        <v>0</v>
      </c>
      <c r="H72" s="96">
        <f t="shared" si="31"/>
        <v>0</v>
      </c>
      <c r="I72" s="175">
        <f t="shared" si="31"/>
        <v>300000</v>
      </c>
      <c r="J72" s="130">
        <f t="shared" si="27"/>
        <v>0</v>
      </c>
      <c r="K72" s="130">
        <f t="shared" si="27"/>
        <v>0</v>
      </c>
      <c r="L72" s="130">
        <f t="shared" si="27"/>
        <v>0</v>
      </c>
      <c r="M72" s="96">
        <f t="shared" si="31"/>
        <v>0</v>
      </c>
      <c r="N72" s="96">
        <f t="shared" si="31"/>
        <v>0</v>
      </c>
    </row>
    <row r="73" spans="1:14" ht="25.5" customHeight="1">
      <c r="A73" s="86">
        <v>4511</v>
      </c>
      <c r="B73" s="87" t="s">
        <v>70</v>
      </c>
      <c r="C73" s="131">
        <f t="shared" si="14"/>
        <v>1300000</v>
      </c>
      <c r="D73" s="131">
        <v>1000000</v>
      </c>
      <c r="E73" s="131"/>
      <c r="F73" s="131"/>
      <c r="G73" s="85"/>
      <c r="H73" s="85"/>
      <c r="I73" s="131">
        <v>300000</v>
      </c>
      <c r="J73" s="131"/>
      <c r="K73" s="131"/>
      <c r="L73" s="131"/>
      <c r="M73" s="85"/>
      <c r="N73" s="85"/>
    </row>
    <row r="74" spans="1:14" ht="12.75">
      <c r="A74" s="83"/>
      <c r="B74" s="84"/>
      <c r="C74" s="131"/>
      <c r="D74" s="131"/>
      <c r="E74" s="131"/>
      <c r="F74" s="131"/>
      <c r="G74" s="88"/>
      <c r="H74" s="88"/>
      <c r="I74" s="131"/>
      <c r="J74" s="131"/>
      <c r="K74" s="131"/>
      <c r="L74" s="131"/>
      <c r="M74" s="88"/>
      <c r="N74" s="88"/>
    </row>
    <row r="75" spans="1:14" ht="27" customHeight="1">
      <c r="A75" s="246" t="s">
        <v>77</v>
      </c>
      <c r="B75" s="246"/>
      <c r="C75" s="132">
        <f>SUM(D75:K75)</f>
        <v>565900</v>
      </c>
      <c r="D75" s="132">
        <f aca="true" t="shared" si="32" ref="D75:N76">D76</f>
        <v>0</v>
      </c>
      <c r="E75" s="132">
        <f t="shared" si="32"/>
        <v>0</v>
      </c>
      <c r="F75" s="132">
        <f>F76</f>
        <v>534500</v>
      </c>
      <c r="G75" s="91">
        <f t="shared" si="32"/>
        <v>0</v>
      </c>
      <c r="H75" s="91">
        <f t="shared" si="32"/>
        <v>0</v>
      </c>
      <c r="I75" s="132">
        <f t="shared" si="32"/>
        <v>31400</v>
      </c>
      <c r="J75" s="132">
        <f>J76</f>
        <v>0</v>
      </c>
      <c r="K75" s="132">
        <f>K76</f>
        <v>0</v>
      </c>
      <c r="L75" s="132">
        <v>565900</v>
      </c>
      <c r="M75" s="132">
        <v>565900</v>
      </c>
      <c r="N75" s="91">
        <f t="shared" si="32"/>
        <v>0</v>
      </c>
    </row>
    <row r="76" spans="1:14" s="5" customFormat="1" ht="12.75" customHeight="1">
      <c r="A76" s="98" t="s">
        <v>71</v>
      </c>
      <c r="B76" s="99" t="s">
        <v>74</v>
      </c>
      <c r="C76" s="133">
        <f>SUM(D76:K76)</f>
        <v>565900</v>
      </c>
      <c r="D76" s="133">
        <f t="shared" si="32"/>
        <v>0</v>
      </c>
      <c r="E76" s="133">
        <f t="shared" si="32"/>
        <v>0</v>
      </c>
      <c r="F76" s="133">
        <f>F77+F109</f>
        <v>534500</v>
      </c>
      <c r="G76" s="93">
        <f t="shared" si="32"/>
        <v>0</v>
      </c>
      <c r="H76" s="93">
        <f t="shared" si="32"/>
        <v>0</v>
      </c>
      <c r="I76" s="133">
        <f t="shared" si="32"/>
        <v>31400</v>
      </c>
      <c r="J76" s="133">
        <f>J77</f>
        <v>0</v>
      </c>
      <c r="K76" s="133">
        <f>K77</f>
        <v>0</v>
      </c>
      <c r="L76" s="133">
        <v>565900</v>
      </c>
      <c r="M76" s="133">
        <v>565900</v>
      </c>
      <c r="N76" s="93">
        <f t="shared" si="32"/>
        <v>0</v>
      </c>
    </row>
    <row r="77" spans="1:14" s="5" customFormat="1" ht="12.75">
      <c r="A77" s="100">
        <v>3</v>
      </c>
      <c r="B77" s="101" t="s">
        <v>17</v>
      </c>
      <c r="C77" s="134">
        <f>SUM(D77:K77)</f>
        <v>527900</v>
      </c>
      <c r="D77" s="134">
        <v>0</v>
      </c>
      <c r="E77" s="134">
        <f>E78+E105</f>
        <v>0</v>
      </c>
      <c r="F77" s="134">
        <f>F78+F105</f>
        <v>496500</v>
      </c>
      <c r="G77" s="95">
        <f aca="true" t="shared" si="33" ref="G77:N77">G78+G105</f>
        <v>0</v>
      </c>
      <c r="H77" s="95">
        <f t="shared" si="33"/>
        <v>0</v>
      </c>
      <c r="I77" s="134">
        <f t="shared" si="33"/>
        <v>31400</v>
      </c>
      <c r="J77" s="134">
        <f>J78+J105</f>
        <v>0</v>
      </c>
      <c r="K77" s="134">
        <f>K78+K105</f>
        <v>0</v>
      </c>
      <c r="L77" s="134">
        <v>527900</v>
      </c>
      <c r="M77" s="134">
        <v>527900</v>
      </c>
      <c r="N77" s="95">
        <f t="shared" si="33"/>
        <v>0</v>
      </c>
    </row>
    <row r="78" spans="1:14" s="5" customFormat="1" ht="12.75">
      <c r="A78" s="102">
        <v>32</v>
      </c>
      <c r="B78" s="103" t="s">
        <v>22</v>
      </c>
      <c r="C78" s="129">
        <f>SUM(D78:K78)</f>
        <v>526600</v>
      </c>
      <c r="D78" s="129">
        <f aca="true" t="shared" si="34" ref="D78:N78">D83+D90</f>
        <v>0</v>
      </c>
      <c r="E78" s="129">
        <f t="shared" si="34"/>
        <v>0</v>
      </c>
      <c r="F78" s="129">
        <f>F79+F83+F90+F99</f>
        <v>495200</v>
      </c>
      <c r="G78" s="82">
        <f t="shared" si="34"/>
        <v>0</v>
      </c>
      <c r="H78" s="82">
        <f t="shared" si="34"/>
        <v>0</v>
      </c>
      <c r="I78" s="129">
        <f t="shared" si="34"/>
        <v>31400</v>
      </c>
      <c r="J78" s="129">
        <f>J83+J90</f>
        <v>0</v>
      </c>
      <c r="K78" s="129">
        <f>K83+K90</f>
        <v>0</v>
      </c>
      <c r="L78" s="129">
        <v>526600</v>
      </c>
      <c r="M78" s="129">
        <v>526600</v>
      </c>
      <c r="N78" s="82">
        <f t="shared" si="34"/>
        <v>0</v>
      </c>
    </row>
    <row r="79" spans="1:14" s="5" customFormat="1" ht="12.75">
      <c r="A79" s="104">
        <v>321</v>
      </c>
      <c r="B79" s="105" t="s">
        <v>23</v>
      </c>
      <c r="C79" s="130">
        <f>SUM(D79:L79)</f>
        <v>9000</v>
      </c>
      <c r="D79" s="130"/>
      <c r="E79" s="130"/>
      <c r="F79" s="130">
        <f>SUM(F80:F82)</f>
        <v>9000</v>
      </c>
      <c r="G79" s="96"/>
      <c r="H79" s="96"/>
      <c r="I79" s="130"/>
      <c r="J79" s="130"/>
      <c r="K79" s="130"/>
      <c r="L79" s="130"/>
      <c r="M79" s="96"/>
      <c r="N79" s="82"/>
    </row>
    <row r="80" spans="1:14" s="5" customFormat="1" ht="12.75">
      <c r="A80" s="153">
        <v>3211</v>
      </c>
      <c r="B80" s="106" t="s">
        <v>41</v>
      </c>
      <c r="C80" s="131">
        <v>3000</v>
      </c>
      <c r="D80" s="131"/>
      <c r="E80" s="131"/>
      <c r="F80" s="131">
        <v>3000</v>
      </c>
      <c r="G80" s="85"/>
      <c r="H80" s="85"/>
      <c r="I80" s="131"/>
      <c r="J80" s="131"/>
      <c r="K80" s="131"/>
      <c r="L80" s="131"/>
      <c r="M80" s="85"/>
      <c r="N80" s="82"/>
    </row>
    <row r="81" spans="1:14" s="5" customFormat="1" ht="12.75">
      <c r="A81" s="153">
        <v>3213</v>
      </c>
      <c r="B81" s="106" t="s">
        <v>43</v>
      </c>
      <c r="C81" s="131">
        <f>SUM(D81:M81)</f>
        <v>2000</v>
      </c>
      <c r="D81" s="131"/>
      <c r="E81" s="131"/>
      <c r="F81" s="131">
        <v>2000</v>
      </c>
      <c r="G81" s="85"/>
      <c r="H81" s="85"/>
      <c r="I81" s="131"/>
      <c r="J81" s="131"/>
      <c r="K81" s="131"/>
      <c r="L81" s="131"/>
      <c r="M81" s="85"/>
      <c r="N81" s="82"/>
    </row>
    <row r="82" spans="1:14" s="5" customFormat="1" ht="12.75">
      <c r="A82" s="153">
        <v>3214</v>
      </c>
      <c r="B82" s="106" t="s">
        <v>44</v>
      </c>
      <c r="C82" s="131">
        <f>SUM(D82:L82)</f>
        <v>4000</v>
      </c>
      <c r="D82" s="131"/>
      <c r="E82" s="131"/>
      <c r="F82" s="131">
        <v>4000</v>
      </c>
      <c r="G82" s="85"/>
      <c r="H82" s="85"/>
      <c r="I82" s="131"/>
      <c r="J82" s="131"/>
      <c r="K82" s="131"/>
      <c r="L82" s="131"/>
      <c r="M82" s="85"/>
      <c r="N82" s="82"/>
    </row>
    <row r="83" spans="1:14" ht="12.75">
      <c r="A83" s="104">
        <v>322</v>
      </c>
      <c r="B83" s="105" t="s">
        <v>24</v>
      </c>
      <c r="C83" s="130">
        <f>SUM(D83:L83)</f>
        <v>461000</v>
      </c>
      <c r="D83" s="130">
        <f aca="true" t="shared" si="35" ref="D83:N83">SUM(D84:D89)</f>
        <v>0</v>
      </c>
      <c r="E83" s="130">
        <f t="shared" si="35"/>
        <v>0</v>
      </c>
      <c r="F83" s="130">
        <f t="shared" si="35"/>
        <v>429600</v>
      </c>
      <c r="G83" s="96">
        <f t="shared" si="35"/>
        <v>0</v>
      </c>
      <c r="H83" s="96">
        <f t="shared" si="35"/>
        <v>0</v>
      </c>
      <c r="I83" s="130">
        <f t="shared" si="35"/>
        <v>31400</v>
      </c>
      <c r="J83" s="130">
        <f>SUM(J84:J89)</f>
        <v>0</v>
      </c>
      <c r="K83" s="130">
        <f>SUM(K84:K89)</f>
        <v>0</v>
      </c>
      <c r="L83" s="130">
        <f>SUM(L84:L89)</f>
        <v>0</v>
      </c>
      <c r="M83" s="96">
        <f t="shared" si="35"/>
        <v>0</v>
      </c>
      <c r="N83" s="96">
        <f t="shared" si="35"/>
        <v>0</v>
      </c>
    </row>
    <row r="84" spans="1:14" ht="12.75" customHeight="1">
      <c r="A84" s="86">
        <v>3221</v>
      </c>
      <c r="B84" s="87" t="s">
        <v>45</v>
      </c>
      <c r="C84" s="131">
        <f aca="true" t="shared" si="36" ref="C84:C124">SUM(D84:L84)</f>
        <v>9000</v>
      </c>
      <c r="D84" s="131"/>
      <c r="E84" s="131"/>
      <c r="F84" s="131">
        <v>9000</v>
      </c>
      <c r="G84" s="85"/>
      <c r="H84" s="85"/>
      <c r="I84" s="131"/>
      <c r="J84" s="131"/>
      <c r="K84" s="131"/>
      <c r="L84" s="131"/>
      <c r="M84" s="85"/>
      <c r="N84" s="85"/>
    </row>
    <row r="85" spans="1:14" ht="12.75" customHeight="1">
      <c r="A85" s="86">
        <v>3222</v>
      </c>
      <c r="B85" s="87" t="s">
        <v>46</v>
      </c>
      <c r="C85" s="131">
        <f t="shared" si="36"/>
        <v>438000</v>
      </c>
      <c r="D85" s="131"/>
      <c r="E85" s="131"/>
      <c r="F85" s="131">
        <v>406600</v>
      </c>
      <c r="G85" s="85"/>
      <c r="H85" s="85"/>
      <c r="I85" s="131">
        <v>31400</v>
      </c>
      <c r="J85" s="131"/>
      <c r="K85" s="131"/>
      <c r="L85" s="131"/>
      <c r="M85" s="85"/>
      <c r="N85" s="85"/>
    </row>
    <row r="86" spans="1:14" ht="12.75" customHeight="1">
      <c r="A86" s="86">
        <v>3223</v>
      </c>
      <c r="B86" s="87" t="s">
        <v>47</v>
      </c>
      <c r="C86" s="131">
        <f t="shared" si="36"/>
        <v>3000</v>
      </c>
      <c r="D86" s="131"/>
      <c r="E86" s="131"/>
      <c r="F86" s="131">
        <v>3000</v>
      </c>
      <c r="G86" s="85"/>
      <c r="H86" s="85"/>
      <c r="I86" s="131"/>
      <c r="J86" s="131"/>
      <c r="K86" s="131"/>
      <c r="L86" s="131"/>
      <c r="M86" s="85"/>
      <c r="N86" s="85"/>
    </row>
    <row r="87" spans="1:14" ht="30" customHeight="1">
      <c r="A87" s="86">
        <v>3224</v>
      </c>
      <c r="B87" s="87" t="s">
        <v>48</v>
      </c>
      <c r="C87" s="131">
        <f t="shared" si="36"/>
        <v>4000</v>
      </c>
      <c r="D87" s="131"/>
      <c r="E87" s="131"/>
      <c r="F87" s="131">
        <v>4000</v>
      </c>
      <c r="G87" s="85"/>
      <c r="H87" s="85"/>
      <c r="I87" s="131"/>
      <c r="J87" s="131"/>
      <c r="K87" s="131"/>
      <c r="L87" s="131"/>
      <c r="M87" s="85"/>
      <c r="N87" s="85"/>
    </row>
    <row r="88" spans="1:14" ht="12.75" customHeight="1">
      <c r="A88" s="86">
        <v>3225</v>
      </c>
      <c r="B88" s="87" t="s">
        <v>49</v>
      </c>
      <c r="C88" s="131">
        <f t="shared" si="36"/>
        <v>5000</v>
      </c>
      <c r="D88" s="131"/>
      <c r="E88" s="131"/>
      <c r="F88" s="131">
        <v>5000</v>
      </c>
      <c r="G88" s="85"/>
      <c r="H88" s="85"/>
      <c r="I88" s="131"/>
      <c r="J88" s="131"/>
      <c r="K88" s="131"/>
      <c r="L88" s="131"/>
      <c r="M88" s="85"/>
      <c r="N88" s="85"/>
    </row>
    <row r="89" spans="1:14" ht="27.75" customHeight="1">
      <c r="A89" s="86">
        <v>3227</v>
      </c>
      <c r="B89" s="87" t="s">
        <v>50</v>
      </c>
      <c r="C89" s="131">
        <f t="shared" si="36"/>
        <v>2000</v>
      </c>
      <c r="D89" s="131"/>
      <c r="E89" s="131"/>
      <c r="F89" s="131">
        <v>2000</v>
      </c>
      <c r="G89" s="85"/>
      <c r="H89" s="85"/>
      <c r="I89" s="131"/>
      <c r="J89" s="131"/>
      <c r="K89" s="131"/>
      <c r="L89" s="131"/>
      <c r="M89" s="85"/>
      <c r="N89" s="85"/>
    </row>
    <row r="90" spans="1:14" ht="12.75" customHeight="1">
      <c r="A90" s="104">
        <v>323</v>
      </c>
      <c r="B90" s="105" t="s">
        <v>25</v>
      </c>
      <c r="C90" s="130">
        <f t="shared" si="36"/>
        <v>42800</v>
      </c>
      <c r="D90" s="130">
        <f aca="true" t="shared" si="37" ref="D90:N90">SUM(D92:D96)</f>
        <v>0</v>
      </c>
      <c r="E90" s="130">
        <f t="shared" si="37"/>
        <v>0</v>
      </c>
      <c r="F90" s="130">
        <f>SUM(F91:F98)</f>
        <v>42800</v>
      </c>
      <c r="G90" s="96">
        <f t="shared" si="37"/>
        <v>0</v>
      </c>
      <c r="H90" s="96">
        <f t="shared" si="37"/>
        <v>0</v>
      </c>
      <c r="I90" s="130">
        <f t="shared" si="37"/>
        <v>0</v>
      </c>
      <c r="J90" s="130">
        <f>SUM(J92:J96)</f>
        <v>0</v>
      </c>
      <c r="K90" s="130">
        <f>SUM(K92:K96)</f>
        <v>0</v>
      </c>
      <c r="L90" s="130">
        <f>SUM(L92:L96)</f>
        <v>0</v>
      </c>
      <c r="M90" s="96">
        <f t="shared" si="37"/>
        <v>0</v>
      </c>
      <c r="N90" s="96">
        <f t="shared" si="37"/>
        <v>0</v>
      </c>
    </row>
    <row r="91" spans="1:14" ht="12.75" customHeight="1">
      <c r="A91" s="153">
        <v>3231</v>
      </c>
      <c r="B91" s="106" t="s">
        <v>105</v>
      </c>
      <c r="C91" s="131">
        <v>3000</v>
      </c>
      <c r="D91" s="131"/>
      <c r="E91" s="131"/>
      <c r="F91" s="131">
        <v>3000</v>
      </c>
      <c r="G91" s="85"/>
      <c r="H91" s="85"/>
      <c r="I91" s="131"/>
      <c r="J91" s="131"/>
      <c r="K91" s="131"/>
      <c r="L91" s="131"/>
      <c r="M91" s="85"/>
      <c r="N91" s="85"/>
    </row>
    <row r="92" spans="1:14" ht="12.75" customHeight="1">
      <c r="A92" s="86">
        <v>3232</v>
      </c>
      <c r="B92" s="87" t="s">
        <v>52</v>
      </c>
      <c r="C92" s="131">
        <f t="shared" si="36"/>
        <v>18000</v>
      </c>
      <c r="D92" s="131"/>
      <c r="E92" s="131"/>
      <c r="F92" s="131">
        <v>18000</v>
      </c>
      <c r="G92" s="85"/>
      <c r="H92" s="85"/>
      <c r="I92" s="131"/>
      <c r="J92" s="131"/>
      <c r="K92" s="131"/>
      <c r="L92" s="131"/>
      <c r="M92" s="85"/>
      <c r="N92" s="85"/>
    </row>
    <row r="93" spans="1:14" ht="12.75" customHeight="1">
      <c r="A93" s="86">
        <v>3233</v>
      </c>
      <c r="B93" s="87" t="s">
        <v>106</v>
      </c>
      <c r="C93" s="131">
        <f t="shared" si="36"/>
        <v>4000</v>
      </c>
      <c r="D93" s="131"/>
      <c r="E93" s="131"/>
      <c r="F93" s="131">
        <v>4000</v>
      </c>
      <c r="G93" s="85"/>
      <c r="H93" s="85"/>
      <c r="I93" s="131"/>
      <c r="J93" s="131"/>
      <c r="K93" s="131"/>
      <c r="L93" s="131"/>
      <c r="M93" s="85"/>
      <c r="N93" s="85"/>
    </row>
    <row r="94" spans="1:14" ht="12.75" customHeight="1">
      <c r="A94" s="86">
        <v>3234</v>
      </c>
      <c r="B94" s="87" t="s">
        <v>53</v>
      </c>
      <c r="C94" s="131">
        <f t="shared" si="36"/>
        <v>2000</v>
      </c>
      <c r="D94" s="131"/>
      <c r="E94" s="131"/>
      <c r="F94" s="131">
        <v>2000</v>
      </c>
      <c r="G94" s="85"/>
      <c r="H94" s="85"/>
      <c r="I94" s="131"/>
      <c r="J94" s="131"/>
      <c r="K94" s="131"/>
      <c r="L94" s="131"/>
      <c r="M94" s="85"/>
      <c r="N94" s="85"/>
    </row>
    <row r="95" spans="1:14" ht="12.75" customHeight="1">
      <c r="A95" s="86">
        <v>3235</v>
      </c>
      <c r="B95" s="87" t="s">
        <v>81</v>
      </c>
      <c r="C95" s="131">
        <f t="shared" si="36"/>
        <v>1000</v>
      </c>
      <c r="D95" s="131"/>
      <c r="E95" s="131"/>
      <c r="F95" s="131">
        <v>1000</v>
      </c>
      <c r="G95" s="85"/>
      <c r="H95" s="85"/>
      <c r="I95" s="131"/>
      <c r="J95" s="131"/>
      <c r="K95" s="131"/>
      <c r="L95" s="131"/>
      <c r="M95" s="85"/>
      <c r="N95" s="85"/>
    </row>
    <row r="96" spans="1:14" ht="12.75" customHeight="1">
      <c r="A96" s="86">
        <v>3236</v>
      </c>
      <c r="B96" s="87" t="s">
        <v>54</v>
      </c>
      <c r="C96" s="131">
        <f t="shared" si="36"/>
        <v>6800</v>
      </c>
      <c r="D96" s="131"/>
      <c r="E96" s="131"/>
      <c r="F96" s="131">
        <v>6800</v>
      </c>
      <c r="G96" s="85"/>
      <c r="H96" s="85"/>
      <c r="I96" s="131"/>
      <c r="J96" s="131"/>
      <c r="K96" s="131"/>
      <c r="L96" s="131"/>
      <c r="M96" s="85"/>
      <c r="N96" s="85"/>
    </row>
    <row r="97" spans="1:14" ht="12.75" customHeight="1">
      <c r="A97" s="86">
        <v>3237</v>
      </c>
      <c r="B97" s="87" t="s">
        <v>55</v>
      </c>
      <c r="C97" s="131">
        <f t="shared" si="36"/>
        <v>3000</v>
      </c>
      <c r="D97" s="131"/>
      <c r="E97" s="131"/>
      <c r="F97" s="131">
        <v>3000</v>
      </c>
      <c r="G97" s="85"/>
      <c r="H97" s="85"/>
      <c r="I97" s="131"/>
      <c r="J97" s="131"/>
      <c r="K97" s="131"/>
      <c r="L97" s="131"/>
      <c r="M97" s="85"/>
      <c r="N97" s="85"/>
    </row>
    <row r="98" spans="1:14" ht="12.75" customHeight="1">
      <c r="A98" s="86">
        <v>3239</v>
      </c>
      <c r="B98" s="87" t="s">
        <v>57</v>
      </c>
      <c r="C98" s="131">
        <f t="shared" si="36"/>
        <v>5000</v>
      </c>
      <c r="D98" s="131"/>
      <c r="E98" s="131"/>
      <c r="F98" s="131">
        <v>5000</v>
      </c>
      <c r="G98" s="85"/>
      <c r="H98" s="85"/>
      <c r="I98" s="131"/>
      <c r="J98" s="131"/>
      <c r="K98" s="131"/>
      <c r="L98" s="131"/>
      <c r="M98" s="85"/>
      <c r="N98" s="85"/>
    </row>
    <row r="99" spans="1:14" ht="12.75" customHeight="1">
      <c r="A99" s="83">
        <v>329</v>
      </c>
      <c r="B99" s="84" t="s">
        <v>107</v>
      </c>
      <c r="C99" s="130">
        <f t="shared" si="36"/>
        <v>13800</v>
      </c>
      <c r="D99" s="130"/>
      <c r="E99" s="130"/>
      <c r="F99" s="130">
        <f>SUM(F100:F104)</f>
        <v>13800</v>
      </c>
      <c r="G99" s="96"/>
      <c r="H99" s="96"/>
      <c r="I99" s="130"/>
      <c r="J99" s="130"/>
      <c r="K99" s="130"/>
      <c r="L99" s="130"/>
      <c r="M99" s="96"/>
      <c r="N99" s="85"/>
    </row>
    <row r="100" spans="1:14" ht="12.75" customHeight="1">
      <c r="A100" s="192">
        <v>3293</v>
      </c>
      <c r="B100" s="193" t="s">
        <v>61</v>
      </c>
      <c r="C100" s="194">
        <f t="shared" si="36"/>
        <v>3000</v>
      </c>
      <c r="D100" s="194"/>
      <c r="E100" s="194"/>
      <c r="F100" s="194">
        <v>3000</v>
      </c>
      <c r="G100" s="195"/>
      <c r="H100" s="195"/>
      <c r="I100" s="194"/>
      <c r="J100" s="194"/>
      <c r="K100" s="194"/>
      <c r="L100" s="194"/>
      <c r="M100" s="195"/>
      <c r="N100" s="85"/>
    </row>
    <row r="101" spans="1:14" ht="12.75" customHeight="1">
      <c r="A101" s="192">
        <v>3294</v>
      </c>
      <c r="B101" s="193" t="s">
        <v>128</v>
      </c>
      <c r="C101" s="194">
        <f t="shared" si="36"/>
        <v>1000</v>
      </c>
      <c r="D101" s="194"/>
      <c r="E101" s="194"/>
      <c r="F101" s="194">
        <v>1000</v>
      </c>
      <c r="G101" s="195"/>
      <c r="H101" s="195"/>
      <c r="I101" s="194"/>
      <c r="J101" s="194"/>
      <c r="K101" s="194"/>
      <c r="L101" s="194"/>
      <c r="M101" s="195"/>
      <c r="N101" s="85"/>
    </row>
    <row r="102" spans="1:14" ht="12.75" customHeight="1">
      <c r="A102" s="192">
        <v>3295</v>
      </c>
      <c r="B102" s="193" t="s">
        <v>129</v>
      </c>
      <c r="C102" s="194">
        <f t="shared" si="36"/>
        <v>2000</v>
      </c>
      <c r="D102" s="194"/>
      <c r="E102" s="194"/>
      <c r="F102" s="194">
        <v>2000</v>
      </c>
      <c r="G102" s="195"/>
      <c r="H102" s="195"/>
      <c r="I102" s="194"/>
      <c r="J102" s="194"/>
      <c r="K102" s="194"/>
      <c r="L102" s="194"/>
      <c r="M102" s="195"/>
      <c r="N102" s="85"/>
    </row>
    <row r="103" spans="1:14" ht="12.75" customHeight="1">
      <c r="A103" s="192">
        <v>3296</v>
      </c>
      <c r="B103" s="193" t="s">
        <v>127</v>
      </c>
      <c r="C103" s="194">
        <f t="shared" si="36"/>
        <v>5000</v>
      </c>
      <c r="D103" s="194"/>
      <c r="E103" s="194"/>
      <c r="F103" s="194">
        <v>5000</v>
      </c>
      <c r="G103" s="195"/>
      <c r="H103" s="195"/>
      <c r="I103" s="194"/>
      <c r="J103" s="194"/>
      <c r="K103" s="194"/>
      <c r="L103" s="194"/>
      <c r="M103" s="195"/>
      <c r="N103" s="85"/>
    </row>
    <row r="104" spans="1:14" ht="12.75" customHeight="1">
      <c r="A104" s="86">
        <v>3299</v>
      </c>
      <c r="B104" s="87" t="s">
        <v>107</v>
      </c>
      <c r="C104" s="194">
        <f t="shared" si="36"/>
        <v>2800</v>
      </c>
      <c r="D104" s="131"/>
      <c r="E104" s="131"/>
      <c r="F104" s="131">
        <v>2800</v>
      </c>
      <c r="G104" s="85"/>
      <c r="H104" s="85"/>
      <c r="I104" s="131"/>
      <c r="J104" s="131"/>
      <c r="K104" s="131"/>
      <c r="L104" s="131"/>
      <c r="M104" s="85"/>
      <c r="N104" s="85"/>
    </row>
    <row r="105" spans="1:14" ht="12.75">
      <c r="A105" s="80">
        <v>34</v>
      </c>
      <c r="B105" s="81" t="s">
        <v>27</v>
      </c>
      <c r="C105" s="129">
        <f t="shared" si="36"/>
        <v>2600</v>
      </c>
      <c r="D105" s="129">
        <f aca="true" t="shared" si="38" ref="D105:N105">D106</f>
        <v>0</v>
      </c>
      <c r="E105" s="129">
        <f t="shared" si="38"/>
        <v>0</v>
      </c>
      <c r="F105" s="129">
        <v>1300</v>
      </c>
      <c r="G105" s="82">
        <f t="shared" si="38"/>
        <v>0</v>
      </c>
      <c r="H105" s="82">
        <f t="shared" si="38"/>
        <v>0</v>
      </c>
      <c r="I105" s="129">
        <f t="shared" si="38"/>
        <v>0</v>
      </c>
      <c r="J105" s="129">
        <f aca="true" t="shared" si="39" ref="J105:L106">J106</f>
        <v>0</v>
      </c>
      <c r="K105" s="129">
        <f t="shared" si="39"/>
        <v>0</v>
      </c>
      <c r="L105" s="129">
        <v>1300</v>
      </c>
      <c r="M105" s="129">
        <v>1300</v>
      </c>
      <c r="N105" s="82">
        <f t="shared" si="38"/>
        <v>0</v>
      </c>
    </row>
    <row r="106" spans="1:14" ht="12.75">
      <c r="A106" s="83">
        <v>343</v>
      </c>
      <c r="B106" s="84" t="s">
        <v>28</v>
      </c>
      <c r="C106" s="130">
        <f t="shared" si="36"/>
        <v>1300</v>
      </c>
      <c r="D106" s="130">
        <f aca="true" t="shared" si="40" ref="D106:I106">D107</f>
        <v>0</v>
      </c>
      <c r="E106" s="130">
        <f t="shared" si="40"/>
        <v>0</v>
      </c>
      <c r="F106" s="130">
        <v>1300</v>
      </c>
      <c r="G106" s="96">
        <f t="shared" si="40"/>
        <v>0</v>
      </c>
      <c r="H106" s="96">
        <f t="shared" si="40"/>
        <v>0</v>
      </c>
      <c r="I106" s="130">
        <f t="shared" si="40"/>
        <v>0</v>
      </c>
      <c r="J106" s="130">
        <f t="shared" si="39"/>
        <v>0</v>
      </c>
      <c r="K106" s="130">
        <f t="shared" si="39"/>
        <v>0</v>
      </c>
      <c r="L106" s="130">
        <f t="shared" si="39"/>
        <v>0</v>
      </c>
      <c r="M106" s="96">
        <f>M107</f>
        <v>0</v>
      </c>
      <c r="N106" s="96">
        <f>N107</f>
        <v>0</v>
      </c>
    </row>
    <row r="107" spans="1:14" ht="19.5" customHeight="1">
      <c r="A107" s="86">
        <v>3431</v>
      </c>
      <c r="B107" s="87" t="s">
        <v>63</v>
      </c>
      <c r="C107" s="131">
        <f t="shared" si="36"/>
        <v>1000</v>
      </c>
      <c r="D107" s="131"/>
      <c r="E107" s="131"/>
      <c r="F107" s="131">
        <v>1000</v>
      </c>
      <c r="G107" s="85"/>
      <c r="H107" s="85"/>
      <c r="I107" s="131"/>
      <c r="J107" s="131"/>
      <c r="K107" s="131"/>
      <c r="L107" s="131"/>
      <c r="M107" s="85"/>
      <c r="N107" s="85"/>
    </row>
    <row r="108" spans="1:14" ht="12.75">
      <c r="A108" s="86">
        <v>3433</v>
      </c>
      <c r="B108" s="106" t="s">
        <v>95</v>
      </c>
      <c r="C108" s="131">
        <f t="shared" si="36"/>
        <v>300</v>
      </c>
      <c r="D108" s="131"/>
      <c r="E108" s="131"/>
      <c r="F108" s="131">
        <v>300</v>
      </c>
      <c r="G108" s="85"/>
      <c r="H108" s="85"/>
      <c r="I108" s="131"/>
      <c r="J108" s="131"/>
      <c r="K108" s="131"/>
      <c r="L108" s="131"/>
      <c r="M108" s="85"/>
      <c r="N108" s="85"/>
    </row>
    <row r="109" spans="1:14" ht="25.5">
      <c r="A109" s="83">
        <v>4</v>
      </c>
      <c r="B109" s="105" t="s">
        <v>108</v>
      </c>
      <c r="C109" s="215">
        <f t="shared" si="36"/>
        <v>38000</v>
      </c>
      <c r="D109" s="130"/>
      <c r="E109" s="130"/>
      <c r="F109" s="130">
        <f>F112</f>
        <v>38000</v>
      </c>
      <c r="G109" s="96"/>
      <c r="H109" s="96"/>
      <c r="I109" s="130"/>
      <c r="J109" s="130"/>
      <c r="K109" s="130"/>
      <c r="L109" s="130"/>
      <c r="M109" s="96"/>
      <c r="N109" s="85"/>
    </row>
    <row r="110" spans="1:14" ht="27.75" customHeight="1">
      <c r="A110" s="83">
        <v>42</v>
      </c>
      <c r="B110" s="105" t="s">
        <v>109</v>
      </c>
      <c r="C110" s="131">
        <f t="shared" si="36"/>
        <v>38000</v>
      </c>
      <c r="D110" s="130"/>
      <c r="E110" s="130"/>
      <c r="F110" s="130">
        <f>F112</f>
        <v>38000</v>
      </c>
      <c r="G110" s="96"/>
      <c r="H110" s="96"/>
      <c r="I110" s="130"/>
      <c r="J110" s="130"/>
      <c r="K110" s="130"/>
      <c r="L110" s="130"/>
      <c r="M110" s="96"/>
      <c r="N110" s="85"/>
    </row>
    <row r="111" spans="1:14" ht="12.75">
      <c r="A111" s="83">
        <v>422</v>
      </c>
      <c r="B111" s="105" t="s">
        <v>110</v>
      </c>
      <c r="C111" s="131">
        <f t="shared" si="36"/>
        <v>38000</v>
      </c>
      <c r="D111" s="130"/>
      <c r="E111" s="130"/>
      <c r="F111" s="130">
        <f>F112</f>
        <v>38000</v>
      </c>
      <c r="G111" s="96"/>
      <c r="H111" s="96"/>
      <c r="I111" s="130"/>
      <c r="J111" s="130"/>
      <c r="K111" s="130"/>
      <c r="L111" s="130"/>
      <c r="M111" s="96"/>
      <c r="N111" s="85"/>
    </row>
    <row r="112" spans="1:14" ht="25.5">
      <c r="A112" s="86">
        <v>4227</v>
      </c>
      <c r="B112" s="106" t="s">
        <v>65</v>
      </c>
      <c r="C112" s="131">
        <f t="shared" si="36"/>
        <v>38000</v>
      </c>
      <c r="D112" s="131"/>
      <c r="E112" s="131"/>
      <c r="F112" s="131">
        <v>38000</v>
      </c>
      <c r="G112" s="85"/>
      <c r="H112" s="85"/>
      <c r="I112" s="131"/>
      <c r="J112" s="131"/>
      <c r="K112" s="131"/>
      <c r="L112" s="131"/>
      <c r="M112" s="85"/>
      <c r="N112" s="85"/>
    </row>
    <row r="113" spans="1:14" ht="12.75">
      <c r="A113" s="247" t="s">
        <v>78</v>
      </c>
      <c r="B113" s="247"/>
      <c r="C113" s="132">
        <f>SUM(D113:K113)</f>
        <v>521997.5</v>
      </c>
      <c r="D113" s="132">
        <f>D114</f>
        <v>513997.5</v>
      </c>
      <c r="E113" s="132">
        <f>E114</f>
        <v>0</v>
      </c>
      <c r="F113" s="132">
        <f>F114</f>
        <v>5000</v>
      </c>
      <c r="G113" s="91">
        <f>G114</f>
        <v>0</v>
      </c>
      <c r="H113" s="132">
        <f>H114</f>
        <v>3000</v>
      </c>
      <c r="I113" s="132">
        <f aca="true" t="shared" si="41" ref="I113:N113">I114</f>
        <v>0</v>
      </c>
      <c r="J113" s="132">
        <f t="shared" si="41"/>
        <v>0</v>
      </c>
      <c r="K113" s="132">
        <f>K114</f>
        <v>0</v>
      </c>
      <c r="L113" s="132">
        <v>521997.5</v>
      </c>
      <c r="M113" s="132">
        <v>521997.5</v>
      </c>
      <c r="N113" s="91">
        <f t="shared" si="41"/>
        <v>10500</v>
      </c>
    </row>
    <row r="114" spans="1:14" ht="12.75">
      <c r="A114" s="249" t="s">
        <v>82</v>
      </c>
      <c r="B114" s="249"/>
      <c r="C114" s="133">
        <f>SUM(D114:K114)</f>
        <v>521997.5</v>
      </c>
      <c r="D114" s="133">
        <f>D115+D125+D136+D156+D146+D168+D173</f>
        <v>513997.5</v>
      </c>
      <c r="E114" s="133">
        <f aca="true" t="shared" si="42" ref="E114:K114">E115+E125+E136+E156+E146</f>
        <v>0</v>
      </c>
      <c r="F114" s="133">
        <f t="shared" si="42"/>
        <v>5000</v>
      </c>
      <c r="G114" s="93">
        <f t="shared" si="42"/>
        <v>0</v>
      </c>
      <c r="H114" s="133">
        <f t="shared" si="42"/>
        <v>3000</v>
      </c>
      <c r="I114" s="133">
        <f t="shared" si="42"/>
        <v>0</v>
      </c>
      <c r="J114" s="133">
        <f t="shared" si="42"/>
        <v>0</v>
      </c>
      <c r="K114" s="133">
        <f t="shared" si="42"/>
        <v>0</v>
      </c>
      <c r="L114" s="133">
        <v>521997.5</v>
      </c>
      <c r="M114" s="133">
        <v>521997.5</v>
      </c>
      <c r="N114" s="93">
        <f>N115+N125+N136+N156+N146</f>
        <v>10500</v>
      </c>
    </row>
    <row r="115" spans="1:14" ht="12.75">
      <c r="A115" s="243" t="s">
        <v>93</v>
      </c>
      <c r="B115" s="243"/>
      <c r="C115" s="135">
        <f>SUM(D115:K115)</f>
        <v>10500</v>
      </c>
      <c r="D115" s="135">
        <f aca="true" t="shared" si="43" ref="D115:N116">D116</f>
        <v>7500</v>
      </c>
      <c r="E115" s="135">
        <f t="shared" si="43"/>
        <v>0</v>
      </c>
      <c r="F115" s="135"/>
      <c r="G115" s="107">
        <f t="shared" si="43"/>
        <v>0</v>
      </c>
      <c r="H115" s="135">
        <f t="shared" si="43"/>
        <v>3000</v>
      </c>
      <c r="I115" s="135">
        <f t="shared" si="43"/>
        <v>0</v>
      </c>
      <c r="J115" s="135">
        <f>J116</f>
        <v>0</v>
      </c>
      <c r="K115" s="135">
        <f>K116</f>
        <v>0</v>
      </c>
      <c r="L115" s="135">
        <v>10500</v>
      </c>
      <c r="M115" s="135">
        <v>10500</v>
      </c>
      <c r="N115" s="107">
        <f t="shared" si="43"/>
        <v>10500</v>
      </c>
    </row>
    <row r="116" spans="1:14" ht="12.75">
      <c r="A116" s="100">
        <v>3</v>
      </c>
      <c r="B116" s="101" t="s">
        <v>17</v>
      </c>
      <c r="C116" s="134">
        <f>SUM(D116:K116)</f>
        <v>10500</v>
      </c>
      <c r="D116" s="134">
        <f t="shared" si="43"/>
        <v>7500</v>
      </c>
      <c r="E116" s="134">
        <f t="shared" si="43"/>
        <v>0</v>
      </c>
      <c r="F116" s="134">
        <f t="shared" si="43"/>
        <v>0</v>
      </c>
      <c r="G116" s="95">
        <f t="shared" si="43"/>
        <v>0</v>
      </c>
      <c r="H116" s="134">
        <f t="shared" si="43"/>
        <v>3000</v>
      </c>
      <c r="I116" s="134">
        <f t="shared" si="43"/>
        <v>0</v>
      </c>
      <c r="J116" s="134">
        <f>J117</f>
        <v>0</v>
      </c>
      <c r="K116" s="134">
        <f>K117</f>
        <v>0</v>
      </c>
      <c r="L116" s="134">
        <v>10500</v>
      </c>
      <c r="M116" s="134">
        <v>10500</v>
      </c>
      <c r="N116" s="95">
        <f t="shared" si="43"/>
        <v>10500</v>
      </c>
    </row>
    <row r="117" spans="1:14" ht="12.75">
      <c r="A117" s="102">
        <v>32</v>
      </c>
      <c r="B117" s="103" t="s">
        <v>22</v>
      </c>
      <c r="C117" s="129">
        <f>SUM(D117:K117)</f>
        <v>10500</v>
      </c>
      <c r="D117" s="129">
        <f aca="true" t="shared" si="44" ref="D117:K117">D118+D120+D123</f>
        <v>7500</v>
      </c>
      <c r="E117" s="129">
        <f t="shared" si="44"/>
        <v>0</v>
      </c>
      <c r="F117" s="129">
        <f t="shared" si="44"/>
        <v>0</v>
      </c>
      <c r="G117" s="82">
        <f t="shared" si="44"/>
        <v>0</v>
      </c>
      <c r="H117" s="129">
        <f t="shared" si="44"/>
        <v>3000</v>
      </c>
      <c r="I117" s="129">
        <f t="shared" si="44"/>
        <v>0</v>
      </c>
      <c r="J117" s="129">
        <f t="shared" si="44"/>
        <v>0</v>
      </c>
      <c r="K117" s="129">
        <f t="shared" si="44"/>
        <v>0</v>
      </c>
      <c r="L117" s="129">
        <v>10500</v>
      </c>
      <c r="M117" s="129">
        <v>10500</v>
      </c>
      <c r="N117" s="129">
        <v>10500</v>
      </c>
    </row>
    <row r="118" spans="1:14" ht="12.75">
      <c r="A118" s="104">
        <v>322</v>
      </c>
      <c r="B118" s="105" t="s">
        <v>24</v>
      </c>
      <c r="C118" s="130">
        <f t="shared" si="36"/>
        <v>0</v>
      </c>
      <c r="D118" s="130">
        <f>D119</f>
        <v>0</v>
      </c>
      <c r="E118" s="130">
        <f aca="true" t="shared" si="45" ref="E118:N118">E119</f>
        <v>0</v>
      </c>
      <c r="F118" s="130">
        <f t="shared" si="45"/>
        <v>0</v>
      </c>
      <c r="G118" s="96">
        <f t="shared" si="45"/>
        <v>0</v>
      </c>
      <c r="H118" s="130">
        <f t="shared" si="45"/>
        <v>0</v>
      </c>
      <c r="I118" s="130">
        <f t="shared" si="45"/>
        <v>0</v>
      </c>
      <c r="J118" s="130">
        <f>J119</f>
        <v>0</v>
      </c>
      <c r="K118" s="130">
        <f>K119</f>
        <v>0</v>
      </c>
      <c r="L118" s="130">
        <f>L119</f>
        <v>0</v>
      </c>
      <c r="M118" s="96">
        <f t="shared" si="45"/>
        <v>0</v>
      </c>
      <c r="N118" s="96">
        <f t="shared" si="45"/>
        <v>0</v>
      </c>
    </row>
    <row r="119" spans="1:14" ht="12.75">
      <c r="A119" s="86">
        <v>3221</v>
      </c>
      <c r="B119" s="87" t="s">
        <v>45</v>
      </c>
      <c r="C119" s="131">
        <f t="shared" si="36"/>
        <v>0</v>
      </c>
      <c r="D119" s="131"/>
      <c r="E119" s="131"/>
      <c r="F119" s="131"/>
      <c r="G119" s="85"/>
      <c r="H119" s="131"/>
      <c r="I119" s="131"/>
      <c r="J119" s="131"/>
      <c r="K119" s="131"/>
      <c r="L119" s="131"/>
      <c r="M119" s="85"/>
      <c r="N119" s="85"/>
    </row>
    <row r="120" spans="1:14" ht="12.75">
      <c r="A120" s="104">
        <v>323</v>
      </c>
      <c r="B120" s="105" t="s">
        <v>25</v>
      </c>
      <c r="C120" s="130">
        <f t="shared" si="36"/>
        <v>0</v>
      </c>
      <c r="D120" s="130">
        <f aca="true" t="shared" si="46" ref="D120:N120">SUM(D121:D122)</f>
        <v>0</v>
      </c>
      <c r="E120" s="130">
        <f t="shared" si="46"/>
        <v>0</v>
      </c>
      <c r="F120" s="130">
        <f t="shared" si="46"/>
        <v>0</v>
      </c>
      <c r="G120" s="96">
        <f t="shared" si="46"/>
        <v>0</v>
      </c>
      <c r="H120" s="130">
        <f t="shared" si="46"/>
        <v>0</v>
      </c>
      <c r="I120" s="130">
        <f t="shared" si="46"/>
        <v>0</v>
      </c>
      <c r="J120" s="130">
        <f t="shared" si="46"/>
        <v>0</v>
      </c>
      <c r="K120" s="130">
        <f t="shared" si="46"/>
        <v>0</v>
      </c>
      <c r="L120" s="130">
        <f t="shared" si="46"/>
        <v>0</v>
      </c>
      <c r="M120" s="96">
        <f t="shared" si="46"/>
        <v>0</v>
      </c>
      <c r="N120" s="96">
        <f t="shared" si="46"/>
        <v>0</v>
      </c>
    </row>
    <row r="121" spans="1:14" ht="12.75">
      <c r="A121" s="86">
        <v>3237</v>
      </c>
      <c r="B121" s="87" t="s">
        <v>55</v>
      </c>
      <c r="C121" s="131">
        <f t="shared" si="36"/>
        <v>0</v>
      </c>
      <c r="D121" s="131"/>
      <c r="E121" s="131"/>
      <c r="F121" s="131"/>
      <c r="G121" s="85"/>
      <c r="H121" s="131"/>
      <c r="I121" s="131"/>
      <c r="J121" s="131"/>
      <c r="K121" s="131"/>
      <c r="L121" s="131"/>
      <c r="M121" s="85"/>
      <c r="N121" s="85"/>
    </row>
    <row r="122" spans="1:14" ht="12.75">
      <c r="A122" s="86">
        <v>3239</v>
      </c>
      <c r="B122" s="87" t="s">
        <v>57</v>
      </c>
      <c r="C122" s="131">
        <f t="shared" si="36"/>
        <v>0</v>
      </c>
      <c r="D122" s="131"/>
      <c r="E122" s="131"/>
      <c r="F122" s="131"/>
      <c r="G122" s="85"/>
      <c r="H122" s="131"/>
      <c r="I122" s="131"/>
      <c r="J122" s="131"/>
      <c r="K122" s="131"/>
      <c r="L122" s="131"/>
      <c r="M122" s="85"/>
      <c r="N122" s="85"/>
    </row>
    <row r="123" spans="1:14" ht="25.5">
      <c r="A123" s="83">
        <v>329</v>
      </c>
      <c r="B123" s="84" t="s">
        <v>26</v>
      </c>
      <c r="C123" s="130">
        <f t="shared" si="36"/>
        <v>10500</v>
      </c>
      <c r="D123" s="130">
        <f>D124</f>
        <v>7500</v>
      </c>
      <c r="E123" s="130">
        <f aca="true" t="shared" si="47" ref="E123:N123">E124</f>
        <v>0</v>
      </c>
      <c r="F123" s="130">
        <f t="shared" si="47"/>
        <v>0</v>
      </c>
      <c r="G123" s="96">
        <f t="shared" si="47"/>
        <v>0</v>
      </c>
      <c r="H123" s="130">
        <f t="shared" si="47"/>
        <v>3000</v>
      </c>
      <c r="I123" s="130">
        <f t="shared" si="47"/>
        <v>0</v>
      </c>
      <c r="J123" s="130">
        <f>J124</f>
        <v>0</v>
      </c>
      <c r="K123" s="130">
        <f>K124</f>
        <v>0</v>
      </c>
      <c r="L123" s="130">
        <f>L124</f>
        <v>0</v>
      </c>
      <c r="M123" s="96">
        <f t="shared" si="47"/>
        <v>0</v>
      </c>
      <c r="N123" s="96">
        <f t="shared" si="47"/>
        <v>0</v>
      </c>
    </row>
    <row r="124" spans="1:14" ht="28.5" customHeight="1">
      <c r="A124" s="86">
        <v>3299</v>
      </c>
      <c r="B124" s="87" t="s">
        <v>26</v>
      </c>
      <c r="C124" s="131">
        <f t="shared" si="36"/>
        <v>10500</v>
      </c>
      <c r="D124" s="131">
        <v>7500</v>
      </c>
      <c r="E124" s="131"/>
      <c r="F124" s="131"/>
      <c r="G124" s="85"/>
      <c r="H124" s="131">
        <v>3000</v>
      </c>
      <c r="I124" s="131"/>
      <c r="J124" s="131"/>
      <c r="K124" s="131"/>
      <c r="L124" s="131"/>
      <c r="M124" s="85"/>
      <c r="N124" s="85"/>
    </row>
    <row r="125" spans="1:14" ht="12.75">
      <c r="A125" s="243" t="s">
        <v>83</v>
      </c>
      <c r="B125" s="243"/>
      <c r="C125" s="135">
        <f>SUM(D125:K125)</f>
        <v>32400</v>
      </c>
      <c r="D125" s="135">
        <f aca="true" t="shared" si="48" ref="D125:N125">D126</f>
        <v>32400</v>
      </c>
      <c r="E125" s="135">
        <f t="shared" si="48"/>
        <v>0</v>
      </c>
      <c r="F125" s="135">
        <f t="shared" si="48"/>
        <v>0</v>
      </c>
      <c r="G125" s="107">
        <f t="shared" si="48"/>
        <v>0</v>
      </c>
      <c r="H125" s="107">
        <f t="shared" si="48"/>
        <v>0</v>
      </c>
      <c r="I125" s="135">
        <f t="shared" si="48"/>
        <v>0</v>
      </c>
      <c r="J125" s="135">
        <f>J126</f>
        <v>0</v>
      </c>
      <c r="K125" s="135">
        <f>K126</f>
        <v>0</v>
      </c>
      <c r="L125" s="135">
        <v>32400</v>
      </c>
      <c r="M125" s="135">
        <v>32400</v>
      </c>
      <c r="N125" s="107">
        <f t="shared" si="48"/>
        <v>0</v>
      </c>
    </row>
    <row r="126" spans="1:14" ht="12.75">
      <c r="A126" s="100">
        <v>3</v>
      </c>
      <c r="B126" s="101" t="s">
        <v>17</v>
      </c>
      <c r="C126" s="134">
        <f>SUM(D126:K126)</f>
        <v>32400</v>
      </c>
      <c r="D126" s="134">
        <f aca="true" t="shared" si="49" ref="D126:N126">D127</f>
        <v>32400</v>
      </c>
      <c r="E126" s="134">
        <f t="shared" si="49"/>
        <v>0</v>
      </c>
      <c r="F126" s="134">
        <f t="shared" si="49"/>
        <v>0</v>
      </c>
      <c r="G126" s="95">
        <f t="shared" si="49"/>
        <v>0</v>
      </c>
      <c r="H126" s="95">
        <f t="shared" si="49"/>
        <v>0</v>
      </c>
      <c r="I126" s="134">
        <f t="shared" si="49"/>
        <v>0</v>
      </c>
      <c r="J126" s="134">
        <f>J127</f>
        <v>0</v>
      </c>
      <c r="K126" s="134">
        <f>K127</f>
        <v>0</v>
      </c>
      <c r="L126" s="134">
        <v>32400</v>
      </c>
      <c r="M126" s="134">
        <v>32400</v>
      </c>
      <c r="N126" s="95">
        <f t="shared" si="49"/>
        <v>0</v>
      </c>
    </row>
    <row r="127" spans="1:14" ht="12.75">
      <c r="A127" s="102">
        <v>32</v>
      </c>
      <c r="B127" s="103" t="s">
        <v>22</v>
      </c>
      <c r="C127" s="129">
        <f>SUM(D127:K127)</f>
        <v>32400</v>
      </c>
      <c r="D127" s="129">
        <f aca="true" t="shared" si="50" ref="D127:N127">D128+D130+D133</f>
        <v>32400</v>
      </c>
      <c r="E127" s="129">
        <f t="shared" si="50"/>
        <v>0</v>
      </c>
      <c r="F127" s="129">
        <f t="shared" si="50"/>
        <v>0</v>
      </c>
      <c r="G127" s="82">
        <f t="shared" si="50"/>
        <v>0</v>
      </c>
      <c r="H127" s="82">
        <f t="shared" si="50"/>
        <v>0</v>
      </c>
      <c r="I127" s="129">
        <f t="shared" si="50"/>
        <v>0</v>
      </c>
      <c r="J127" s="129">
        <f t="shared" si="50"/>
        <v>0</v>
      </c>
      <c r="K127" s="129">
        <f t="shared" si="50"/>
        <v>0</v>
      </c>
      <c r="L127" s="129">
        <v>32400</v>
      </c>
      <c r="M127" s="129">
        <v>32400</v>
      </c>
      <c r="N127" s="82">
        <f t="shared" si="50"/>
        <v>0</v>
      </c>
    </row>
    <row r="128" spans="1:14" ht="12.75">
      <c r="A128" s="104">
        <v>322</v>
      </c>
      <c r="B128" s="105" t="s">
        <v>24</v>
      </c>
      <c r="C128" s="130">
        <f aca="true" t="shared" si="51" ref="C128:C145">SUM(D128:L128)</f>
        <v>0</v>
      </c>
      <c r="D128" s="130">
        <f>D129</f>
        <v>0</v>
      </c>
      <c r="E128" s="130">
        <f aca="true" t="shared" si="52" ref="E128:N128">E129</f>
        <v>0</v>
      </c>
      <c r="F128" s="130">
        <f t="shared" si="52"/>
        <v>0</v>
      </c>
      <c r="G128" s="96">
        <f t="shared" si="52"/>
        <v>0</v>
      </c>
      <c r="H128" s="96">
        <f t="shared" si="52"/>
        <v>0</v>
      </c>
      <c r="I128" s="130">
        <f t="shared" si="52"/>
        <v>0</v>
      </c>
      <c r="J128" s="130">
        <f>J129</f>
        <v>0</v>
      </c>
      <c r="K128" s="130">
        <f>K129</f>
        <v>0</v>
      </c>
      <c r="L128" s="130">
        <f>L129</f>
        <v>0</v>
      </c>
      <c r="M128" s="96">
        <f t="shared" si="52"/>
        <v>0</v>
      </c>
      <c r="N128" s="96">
        <f t="shared" si="52"/>
        <v>0</v>
      </c>
    </row>
    <row r="129" spans="1:14" ht="12.75">
      <c r="A129" s="86">
        <v>3221</v>
      </c>
      <c r="B129" s="87" t="s">
        <v>45</v>
      </c>
      <c r="C129" s="131">
        <f t="shared" si="51"/>
        <v>0</v>
      </c>
      <c r="D129" s="131"/>
      <c r="E129" s="131"/>
      <c r="F129" s="131"/>
      <c r="G129" s="85"/>
      <c r="H129" s="85"/>
      <c r="I129" s="131"/>
      <c r="J129" s="131"/>
      <c r="K129" s="131"/>
      <c r="L129" s="131"/>
      <c r="M129" s="85"/>
      <c r="N129" s="85"/>
    </row>
    <row r="130" spans="1:15" ht="12.75">
      <c r="A130" s="104">
        <v>323</v>
      </c>
      <c r="B130" s="105" t="s">
        <v>25</v>
      </c>
      <c r="C130" s="130">
        <f t="shared" si="51"/>
        <v>0</v>
      </c>
      <c r="D130" s="130"/>
      <c r="E130" s="130">
        <f aca="true" t="shared" si="53" ref="E130:N130">SUM(E131:E132)</f>
        <v>0</v>
      </c>
      <c r="F130" s="130">
        <f t="shared" si="53"/>
        <v>0</v>
      </c>
      <c r="G130" s="96">
        <f t="shared" si="53"/>
        <v>0</v>
      </c>
      <c r="H130" s="96">
        <f t="shared" si="53"/>
        <v>0</v>
      </c>
      <c r="I130" s="130">
        <f t="shared" si="53"/>
        <v>0</v>
      </c>
      <c r="J130" s="130">
        <f>SUM(J131:J132)</f>
        <v>0</v>
      </c>
      <c r="K130" s="130">
        <f>SUM(K131:K132)</f>
        <v>0</v>
      </c>
      <c r="L130" s="130">
        <f>SUM(L131:L132)</f>
        <v>0</v>
      </c>
      <c r="M130" s="96">
        <f t="shared" si="53"/>
        <v>0</v>
      </c>
      <c r="N130" s="96">
        <f t="shared" si="53"/>
        <v>0</v>
      </c>
      <c r="O130" s="47"/>
    </row>
    <row r="131" spans="1:14" ht="12.75">
      <c r="A131" s="86">
        <v>3237</v>
      </c>
      <c r="B131" s="87" t="s">
        <v>55</v>
      </c>
      <c r="C131" s="131">
        <f t="shared" si="51"/>
        <v>0</v>
      </c>
      <c r="D131" s="131"/>
      <c r="E131" s="131"/>
      <c r="F131" s="131"/>
      <c r="G131" s="85"/>
      <c r="H131" s="85"/>
      <c r="I131" s="131"/>
      <c r="J131" s="131"/>
      <c r="K131" s="131"/>
      <c r="L131" s="131"/>
      <c r="M131" s="85"/>
      <c r="N131" s="85"/>
    </row>
    <row r="132" spans="1:14" ht="12.75">
      <c r="A132" s="86">
        <v>3239</v>
      </c>
      <c r="B132" s="87" t="s">
        <v>57</v>
      </c>
      <c r="C132" s="131">
        <f t="shared" si="51"/>
        <v>0</v>
      </c>
      <c r="D132" s="131"/>
      <c r="E132" s="131"/>
      <c r="F132" s="131"/>
      <c r="G132" s="85"/>
      <c r="H132" s="85"/>
      <c r="I132" s="131"/>
      <c r="J132" s="131"/>
      <c r="K132" s="131"/>
      <c r="L132" s="131"/>
      <c r="M132" s="85"/>
      <c r="N132" s="85"/>
    </row>
    <row r="133" spans="1:14" ht="25.5">
      <c r="A133" s="83">
        <v>329</v>
      </c>
      <c r="B133" s="84" t="s">
        <v>26</v>
      </c>
      <c r="C133" s="130">
        <f t="shared" si="51"/>
        <v>32400</v>
      </c>
      <c r="D133" s="130">
        <f>SUM(D134:D135)</f>
        <v>32400</v>
      </c>
      <c r="E133" s="130">
        <f aca="true" t="shared" si="54" ref="E133:N133">E135</f>
        <v>0</v>
      </c>
      <c r="F133" s="130">
        <f t="shared" si="54"/>
        <v>0</v>
      </c>
      <c r="G133" s="96">
        <f t="shared" si="54"/>
        <v>0</v>
      </c>
      <c r="H133" s="96">
        <f t="shared" si="54"/>
        <v>0</v>
      </c>
      <c r="I133" s="130">
        <f t="shared" si="54"/>
        <v>0</v>
      </c>
      <c r="J133" s="130">
        <f>J135</f>
        <v>0</v>
      </c>
      <c r="K133" s="130">
        <f>K135</f>
        <v>0</v>
      </c>
      <c r="L133" s="130">
        <f>L135</f>
        <v>0</v>
      </c>
      <c r="M133" s="96">
        <f t="shared" si="54"/>
        <v>0</v>
      </c>
      <c r="N133" s="96">
        <f t="shared" si="54"/>
        <v>0</v>
      </c>
    </row>
    <row r="134" spans="1:14" ht="25.5">
      <c r="A134" s="86">
        <v>3291</v>
      </c>
      <c r="B134" s="87" t="s">
        <v>104</v>
      </c>
      <c r="C134" s="131">
        <f t="shared" si="51"/>
        <v>7900</v>
      </c>
      <c r="D134" s="131">
        <v>7900</v>
      </c>
      <c r="E134" s="130"/>
      <c r="F134" s="130"/>
      <c r="G134" s="96"/>
      <c r="H134" s="96"/>
      <c r="I134" s="130"/>
      <c r="J134" s="130"/>
      <c r="K134" s="130"/>
      <c r="L134" s="130"/>
      <c r="M134" s="96"/>
      <c r="N134" s="96"/>
    </row>
    <row r="135" spans="1:14" ht="26.25" customHeight="1">
      <c r="A135" s="86">
        <v>3299</v>
      </c>
      <c r="B135" s="87" t="s">
        <v>26</v>
      </c>
      <c r="C135" s="131">
        <f t="shared" si="51"/>
        <v>24500</v>
      </c>
      <c r="D135" s="131">
        <v>24500</v>
      </c>
      <c r="E135" s="131"/>
      <c r="F135" s="131"/>
      <c r="G135" s="85"/>
      <c r="H135" s="85"/>
      <c r="I135" s="131"/>
      <c r="J135" s="131"/>
      <c r="K135" s="131"/>
      <c r="L135" s="131"/>
      <c r="M135" s="85"/>
      <c r="N135" s="85"/>
    </row>
    <row r="136" spans="1:14" ht="16.5" customHeight="1">
      <c r="A136" s="243" t="s">
        <v>138</v>
      </c>
      <c r="B136" s="243"/>
      <c r="C136" s="135">
        <f>SUM(D136:K136)</f>
        <v>5000</v>
      </c>
      <c r="D136" s="135">
        <f aca="true" t="shared" si="55" ref="D136:N137">D137</f>
        <v>0</v>
      </c>
      <c r="E136" s="135">
        <f t="shared" si="55"/>
        <v>0</v>
      </c>
      <c r="F136" s="135">
        <f t="shared" si="55"/>
        <v>5000</v>
      </c>
      <c r="G136" s="107">
        <f t="shared" si="55"/>
        <v>0</v>
      </c>
      <c r="H136" s="107">
        <f t="shared" si="55"/>
        <v>0</v>
      </c>
      <c r="I136" s="135">
        <f t="shared" si="55"/>
        <v>0</v>
      </c>
      <c r="J136" s="135">
        <f>J137</f>
        <v>0</v>
      </c>
      <c r="K136" s="135">
        <f>K137</f>
        <v>0</v>
      </c>
      <c r="L136" s="135">
        <v>5000</v>
      </c>
      <c r="M136" s="135">
        <v>5000</v>
      </c>
      <c r="N136" s="107">
        <f t="shared" si="55"/>
        <v>0</v>
      </c>
    </row>
    <row r="137" spans="1:14" ht="15" customHeight="1">
      <c r="A137" s="100">
        <v>3</v>
      </c>
      <c r="B137" s="101" t="s">
        <v>17</v>
      </c>
      <c r="C137" s="134">
        <f>SUM(D137:K137)</f>
        <v>5000</v>
      </c>
      <c r="D137" s="134">
        <f t="shared" si="55"/>
        <v>0</v>
      </c>
      <c r="E137" s="134">
        <f t="shared" si="55"/>
        <v>0</v>
      </c>
      <c r="F137" s="134">
        <f t="shared" si="55"/>
        <v>5000</v>
      </c>
      <c r="G137" s="95">
        <f t="shared" si="55"/>
        <v>0</v>
      </c>
      <c r="H137" s="95">
        <f t="shared" si="55"/>
        <v>0</v>
      </c>
      <c r="I137" s="134">
        <f t="shared" si="55"/>
        <v>0</v>
      </c>
      <c r="J137" s="134">
        <f>J138</f>
        <v>0</v>
      </c>
      <c r="K137" s="134">
        <f>K138</f>
        <v>0</v>
      </c>
      <c r="L137" s="134">
        <v>5000</v>
      </c>
      <c r="M137" s="134">
        <v>5000</v>
      </c>
      <c r="N137" s="95">
        <f t="shared" si="55"/>
        <v>0</v>
      </c>
    </row>
    <row r="138" spans="1:14" ht="15" customHeight="1">
      <c r="A138" s="102">
        <v>32</v>
      </c>
      <c r="B138" s="103" t="s">
        <v>22</v>
      </c>
      <c r="C138" s="129">
        <f>SUM(D138:K138)</f>
        <v>5000</v>
      </c>
      <c r="D138" s="129">
        <f aca="true" t="shared" si="56" ref="D138:K138">D139+D141+D144</f>
        <v>0</v>
      </c>
      <c r="E138" s="129">
        <f t="shared" si="56"/>
        <v>0</v>
      </c>
      <c r="F138" s="129">
        <f t="shared" si="56"/>
        <v>5000</v>
      </c>
      <c r="G138" s="82">
        <f t="shared" si="56"/>
        <v>0</v>
      </c>
      <c r="H138" s="82">
        <f t="shared" si="56"/>
        <v>0</v>
      </c>
      <c r="I138" s="129">
        <f t="shared" si="56"/>
        <v>0</v>
      </c>
      <c r="J138" s="129">
        <f t="shared" si="56"/>
        <v>0</v>
      </c>
      <c r="K138" s="129">
        <f t="shared" si="56"/>
        <v>0</v>
      </c>
      <c r="L138" s="129">
        <v>5000</v>
      </c>
      <c r="M138" s="129">
        <v>5000</v>
      </c>
      <c r="N138" s="82">
        <f>N139+N141+N144</f>
        <v>0</v>
      </c>
    </row>
    <row r="139" spans="1:14" ht="14.25" customHeight="1">
      <c r="A139" s="104">
        <v>322</v>
      </c>
      <c r="B139" s="105" t="s">
        <v>24</v>
      </c>
      <c r="C139" s="130">
        <f t="shared" si="51"/>
        <v>0</v>
      </c>
      <c r="D139" s="130">
        <f>D140</f>
        <v>0</v>
      </c>
      <c r="E139" s="130">
        <f aca="true" t="shared" si="57" ref="E139:N139">E140</f>
        <v>0</v>
      </c>
      <c r="F139" s="130">
        <f t="shared" si="57"/>
        <v>0</v>
      </c>
      <c r="G139" s="96">
        <f t="shared" si="57"/>
        <v>0</v>
      </c>
      <c r="H139" s="96">
        <f t="shared" si="57"/>
        <v>0</v>
      </c>
      <c r="I139" s="130">
        <f t="shared" si="57"/>
        <v>0</v>
      </c>
      <c r="J139" s="130">
        <f>J140</f>
        <v>0</v>
      </c>
      <c r="K139" s="130">
        <f>K140</f>
        <v>0</v>
      </c>
      <c r="L139" s="130">
        <f>L140</f>
        <v>0</v>
      </c>
      <c r="M139" s="96">
        <f t="shared" si="57"/>
        <v>0</v>
      </c>
      <c r="N139" s="96">
        <f t="shared" si="57"/>
        <v>0</v>
      </c>
    </row>
    <row r="140" spans="1:14" ht="15" customHeight="1">
      <c r="A140" s="86">
        <v>3221</v>
      </c>
      <c r="B140" s="87" t="s">
        <v>45</v>
      </c>
      <c r="C140" s="131">
        <f t="shared" si="51"/>
        <v>0</v>
      </c>
      <c r="D140" s="131"/>
      <c r="E140" s="131"/>
      <c r="F140" s="131"/>
      <c r="G140" s="85"/>
      <c r="H140" s="85"/>
      <c r="I140" s="131"/>
      <c r="J140" s="131"/>
      <c r="K140" s="131"/>
      <c r="L140" s="131"/>
      <c r="M140" s="85"/>
      <c r="N140" s="85"/>
    </row>
    <row r="141" spans="1:14" ht="15" customHeight="1">
      <c r="A141" s="104">
        <v>323</v>
      </c>
      <c r="B141" s="105" t="s">
        <v>25</v>
      </c>
      <c r="C141" s="130">
        <f t="shared" si="51"/>
        <v>0</v>
      </c>
      <c r="D141" s="130">
        <f aca="true" t="shared" si="58" ref="D141:N141">SUM(D142:D143)</f>
        <v>0</v>
      </c>
      <c r="E141" s="130">
        <f t="shared" si="58"/>
        <v>0</v>
      </c>
      <c r="F141" s="130">
        <f t="shared" si="58"/>
        <v>0</v>
      </c>
      <c r="G141" s="96">
        <f t="shared" si="58"/>
        <v>0</v>
      </c>
      <c r="H141" s="96">
        <f t="shared" si="58"/>
        <v>0</v>
      </c>
      <c r="I141" s="130">
        <f t="shared" si="58"/>
        <v>0</v>
      </c>
      <c r="J141" s="130">
        <f t="shared" si="58"/>
        <v>0</v>
      </c>
      <c r="K141" s="130">
        <f t="shared" si="58"/>
        <v>0</v>
      </c>
      <c r="L141" s="130">
        <f t="shared" si="58"/>
        <v>0</v>
      </c>
      <c r="M141" s="96">
        <f t="shared" si="58"/>
        <v>0</v>
      </c>
      <c r="N141" s="96">
        <f t="shared" si="58"/>
        <v>0</v>
      </c>
    </row>
    <row r="142" spans="1:14" ht="12.75" customHeight="1">
      <c r="A142" s="86">
        <v>3237</v>
      </c>
      <c r="B142" s="87" t="s">
        <v>55</v>
      </c>
      <c r="C142" s="131">
        <f t="shared" si="51"/>
        <v>0</v>
      </c>
      <c r="D142" s="131"/>
      <c r="E142" s="131"/>
      <c r="F142" s="131"/>
      <c r="G142" s="85"/>
      <c r="H142" s="85"/>
      <c r="I142" s="131"/>
      <c r="J142" s="131"/>
      <c r="K142" s="131"/>
      <c r="L142" s="131"/>
      <c r="M142" s="85"/>
      <c r="N142" s="85"/>
    </row>
    <row r="143" spans="1:14" ht="13.5" customHeight="1">
      <c r="A143" s="86">
        <v>3239</v>
      </c>
      <c r="B143" s="87" t="s">
        <v>57</v>
      </c>
      <c r="C143" s="131">
        <f t="shared" si="51"/>
        <v>0</v>
      </c>
      <c r="D143" s="131"/>
      <c r="E143" s="131"/>
      <c r="F143" s="131"/>
      <c r="G143" s="85"/>
      <c r="H143" s="85"/>
      <c r="I143" s="131"/>
      <c r="J143" s="131"/>
      <c r="K143" s="131"/>
      <c r="L143" s="131"/>
      <c r="M143" s="85"/>
      <c r="N143" s="85"/>
    </row>
    <row r="144" spans="1:14" ht="25.5" customHeight="1">
      <c r="A144" s="83">
        <v>329</v>
      </c>
      <c r="B144" s="84" t="s">
        <v>26</v>
      </c>
      <c r="C144" s="130">
        <f t="shared" si="51"/>
        <v>5000</v>
      </c>
      <c r="D144" s="130">
        <f>D145</f>
        <v>0</v>
      </c>
      <c r="E144" s="130">
        <f aca="true" t="shared" si="59" ref="E144:N144">E145</f>
        <v>0</v>
      </c>
      <c r="F144" s="130">
        <f t="shared" si="59"/>
        <v>5000</v>
      </c>
      <c r="G144" s="96">
        <f t="shared" si="59"/>
        <v>0</v>
      </c>
      <c r="H144" s="96">
        <f t="shared" si="59"/>
        <v>0</v>
      </c>
      <c r="I144" s="130">
        <f t="shared" si="59"/>
        <v>0</v>
      </c>
      <c r="J144" s="130">
        <f>J145</f>
        <v>0</v>
      </c>
      <c r="K144" s="130">
        <f>K145</f>
        <v>0</v>
      </c>
      <c r="L144" s="130">
        <f>L145</f>
        <v>0</v>
      </c>
      <c r="M144" s="96">
        <f t="shared" si="59"/>
        <v>0</v>
      </c>
      <c r="N144" s="96">
        <f t="shared" si="59"/>
        <v>0</v>
      </c>
    </row>
    <row r="145" spans="1:14" ht="20.25" customHeight="1">
      <c r="A145" s="86">
        <v>3299</v>
      </c>
      <c r="B145" s="87" t="s">
        <v>26</v>
      </c>
      <c r="C145" s="131">
        <f t="shared" si="51"/>
        <v>5000</v>
      </c>
      <c r="D145" s="131"/>
      <c r="E145" s="131"/>
      <c r="F145" s="131">
        <v>5000</v>
      </c>
      <c r="G145" s="85"/>
      <c r="H145" s="85"/>
      <c r="I145" s="131"/>
      <c r="J145" s="131"/>
      <c r="K145" s="131"/>
      <c r="L145" s="131"/>
      <c r="M145" s="85"/>
      <c r="N145" s="85"/>
    </row>
    <row r="146" spans="1:14" ht="16.5" customHeight="1">
      <c r="A146" s="154" t="s">
        <v>139</v>
      </c>
      <c r="B146" s="155"/>
      <c r="C146" s="135">
        <f>SUM(D146:K146)</f>
        <v>45000</v>
      </c>
      <c r="D146" s="135">
        <f aca="true" t="shared" si="60" ref="D146:N147">D147</f>
        <v>45000</v>
      </c>
      <c r="E146" s="135">
        <f t="shared" si="60"/>
        <v>0</v>
      </c>
      <c r="F146" s="135">
        <f t="shared" si="60"/>
        <v>0</v>
      </c>
      <c r="G146" s="107">
        <f t="shared" si="60"/>
        <v>0</v>
      </c>
      <c r="H146" s="107">
        <f t="shared" si="60"/>
        <v>0</v>
      </c>
      <c r="I146" s="135">
        <f t="shared" si="60"/>
        <v>0</v>
      </c>
      <c r="J146" s="135">
        <f>J147</f>
        <v>0</v>
      </c>
      <c r="K146" s="135">
        <f>K147</f>
        <v>0</v>
      </c>
      <c r="L146" s="135">
        <v>45000</v>
      </c>
      <c r="M146" s="135">
        <v>45000</v>
      </c>
      <c r="N146" s="107">
        <f t="shared" si="60"/>
        <v>0</v>
      </c>
    </row>
    <row r="147" spans="1:14" ht="12.75" customHeight="1">
      <c r="A147" s="100">
        <v>3</v>
      </c>
      <c r="B147" s="101" t="s">
        <v>17</v>
      </c>
      <c r="C147" s="134">
        <f>SUM(D147:K147)</f>
        <v>45000</v>
      </c>
      <c r="D147" s="134">
        <f t="shared" si="60"/>
        <v>45000</v>
      </c>
      <c r="E147" s="134">
        <f t="shared" si="60"/>
        <v>0</v>
      </c>
      <c r="F147" s="134">
        <f t="shared" si="60"/>
        <v>0</v>
      </c>
      <c r="G147" s="95">
        <f t="shared" si="60"/>
        <v>0</v>
      </c>
      <c r="H147" s="95">
        <f t="shared" si="60"/>
        <v>0</v>
      </c>
      <c r="I147" s="134">
        <f t="shared" si="60"/>
        <v>0</v>
      </c>
      <c r="J147" s="134">
        <f>J148</f>
        <v>0</v>
      </c>
      <c r="K147" s="134">
        <f>K148</f>
        <v>0</v>
      </c>
      <c r="L147" s="134">
        <v>45000</v>
      </c>
      <c r="M147" s="134">
        <v>45000</v>
      </c>
      <c r="N147" s="95">
        <f t="shared" si="60"/>
        <v>0</v>
      </c>
    </row>
    <row r="148" spans="1:14" ht="12.75" customHeight="1">
      <c r="A148" s="102">
        <v>32</v>
      </c>
      <c r="B148" s="103" t="s">
        <v>22</v>
      </c>
      <c r="C148" s="129">
        <f>SUM(D148:K148)</f>
        <v>45000</v>
      </c>
      <c r="D148" s="129">
        <f aca="true" t="shared" si="61" ref="D148:K148">D149+D151+D154</f>
        <v>45000</v>
      </c>
      <c r="E148" s="129">
        <f t="shared" si="61"/>
        <v>0</v>
      </c>
      <c r="F148" s="129">
        <f t="shared" si="61"/>
        <v>0</v>
      </c>
      <c r="G148" s="82">
        <f t="shared" si="61"/>
        <v>0</v>
      </c>
      <c r="H148" s="82">
        <f t="shared" si="61"/>
        <v>0</v>
      </c>
      <c r="I148" s="129">
        <f t="shared" si="61"/>
        <v>0</v>
      </c>
      <c r="J148" s="129">
        <f t="shared" si="61"/>
        <v>0</v>
      </c>
      <c r="K148" s="129">
        <f t="shared" si="61"/>
        <v>0</v>
      </c>
      <c r="L148" s="129">
        <v>45000</v>
      </c>
      <c r="M148" s="129">
        <v>45000</v>
      </c>
      <c r="N148" s="82">
        <f>N149+N151+N154</f>
        <v>0</v>
      </c>
    </row>
    <row r="149" spans="1:14" ht="12.75" customHeight="1">
      <c r="A149" s="104">
        <v>322</v>
      </c>
      <c r="B149" s="105" t="s">
        <v>24</v>
      </c>
      <c r="C149" s="130">
        <f aca="true" t="shared" si="62" ref="C149:C155">SUM(D149:L149)</f>
        <v>0</v>
      </c>
      <c r="D149" s="130">
        <f>D150</f>
        <v>0</v>
      </c>
      <c r="E149" s="130">
        <f aca="true" t="shared" si="63" ref="E149:N149">E150</f>
        <v>0</v>
      </c>
      <c r="F149" s="130">
        <f t="shared" si="63"/>
        <v>0</v>
      </c>
      <c r="G149" s="96">
        <f t="shared" si="63"/>
        <v>0</v>
      </c>
      <c r="H149" s="96">
        <f t="shared" si="63"/>
        <v>0</v>
      </c>
      <c r="I149" s="130">
        <f t="shared" si="63"/>
        <v>0</v>
      </c>
      <c r="J149" s="130">
        <f>J150</f>
        <v>0</v>
      </c>
      <c r="K149" s="130">
        <f>K150</f>
        <v>0</v>
      </c>
      <c r="L149" s="130">
        <f>L150</f>
        <v>0</v>
      </c>
      <c r="M149" s="96">
        <f t="shared" si="63"/>
        <v>0</v>
      </c>
      <c r="N149" s="96">
        <f t="shared" si="63"/>
        <v>0</v>
      </c>
    </row>
    <row r="150" spans="1:14" ht="12.75" customHeight="1">
      <c r="A150" s="86">
        <v>3221</v>
      </c>
      <c r="B150" s="87" t="s">
        <v>45</v>
      </c>
      <c r="C150" s="131">
        <f t="shared" si="62"/>
        <v>0</v>
      </c>
      <c r="D150" s="131"/>
      <c r="E150" s="131"/>
      <c r="F150" s="131"/>
      <c r="G150" s="85"/>
      <c r="H150" s="85"/>
      <c r="I150" s="131"/>
      <c r="J150" s="131"/>
      <c r="K150" s="131"/>
      <c r="L150" s="131"/>
      <c r="M150" s="85"/>
      <c r="N150" s="85"/>
    </row>
    <row r="151" spans="1:14" ht="12.75" customHeight="1">
      <c r="A151" s="104">
        <v>323</v>
      </c>
      <c r="B151" s="105" t="s">
        <v>25</v>
      </c>
      <c r="C151" s="130">
        <f t="shared" si="62"/>
        <v>0</v>
      </c>
      <c r="D151" s="130">
        <f aca="true" t="shared" si="64" ref="D151:K151">SUM(D152:D153)</f>
        <v>0</v>
      </c>
      <c r="E151" s="130">
        <f t="shared" si="64"/>
        <v>0</v>
      </c>
      <c r="F151" s="130">
        <f t="shared" si="64"/>
        <v>0</v>
      </c>
      <c r="G151" s="96">
        <f t="shared" si="64"/>
        <v>0</v>
      </c>
      <c r="H151" s="96">
        <f t="shared" si="64"/>
        <v>0</v>
      </c>
      <c r="I151" s="130">
        <f t="shared" si="64"/>
        <v>0</v>
      </c>
      <c r="J151" s="130">
        <f t="shared" si="64"/>
        <v>0</v>
      </c>
      <c r="K151" s="130">
        <f t="shared" si="64"/>
        <v>0</v>
      </c>
      <c r="L151" s="130">
        <f>SUM(L152+L153)</f>
        <v>0</v>
      </c>
      <c r="M151" s="96">
        <f>SUM(M152:M153)</f>
        <v>0</v>
      </c>
      <c r="N151" s="96">
        <f>SUM(N152:N153)</f>
        <v>0</v>
      </c>
    </row>
    <row r="152" spans="1:14" ht="12.75" customHeight="1">
      <c r="A152" s="86">
        <v>3237</v>
      </c>
      <c r="B152" s="87" t="s">
        <v>55</v>
      </c>
      <c r="C152" s="131">
        <f t="shared" si="62"/>
        <v>0</v>
      </c>
      <c r="D152" s="131"/>
      <c r="E152" s="131"/>
      <c r="F152" s="131"/>
      <c r="G152" s="85"/>
      <c r="H152" s="85"/>
      <c r="I152" s="131"/>
      <c r="J152" s="131"/>
      <c r="K152" s="131"/>
      <c r="L152" s="131"/>
      <c r="M152" s="85"/>
      <c r="N152" s="85"/>
    </row>
    <row r="153" spans="1:14" ht="12.75" customHeight="1">
      <c r="A153" s="86">
        <v>3239</v>
      </c>
      <c r="B153" s="87" t="s">
        <v>57</v>
      </c>
      <c r="C153" s="131">
        <f t="shared" si="62"/>
        <v>0</v>
      </c>
      <c r="D153" s="131"/>
      <c r="E153" s="131"/>
      <c r="F153" s="131"/>
      <c r="G153" s="85"/>
      <c r="H153" s="85"/>
      <c r="I153" s="131"/>
      <c r="J153" s="131"/>
      <c r="K153" s="131"/>
      <c r="L153" s="131"/>
      <c r="M153" s="85"/>
      <c r="N153" s="85"/>
    </row>
    <row r="154" spans="1:14" ht="12.75" customHeight="1">
      <c r="A154" s="83">
        <v>329</v>
      </c>
      <c r="B154" s="84" t="s">
        <v>26</v>
      </c>
      <c r="C154" s="130">
        <f t="shared" si="62"/>
        <v>45000</v>
      </c>
      <c r="D154" s="130">
        <f>D155</f>
        <v>45000</v>
      </c>
      <c r="E154" s="130">
        <f aca="true" t="shared" si="65" ref="E154:N154">E155</f>
        <v>0</v>
      </c>
      <c r="F154" s="130">
        <f t="shared" si="65"/>
        <v>0</v>
      </c>
      <c r="G154" s="96">
        <f t="shared" si="65"/>
        <v>0</v>
      </c>
      <c r="H154" s="96">
        <f t="shared" si="65"/>
        <v>0</v>
      </c>
      <c r="I154" s="130">
        <f t="shared" si="65"/>
        <v>0</v>
      </c>
      <c r="J154" s="130">
        <f>J155</f>
        <v>0</v>
      </c>
      <c r="K154" s="130">
        <f>K155</f>
        <v>0</v>
      </c>
      <c r="L154" s="130">
        <f>L155</f>
        <v>0</v>
      </c>
      <c r="M154" s="96">
        <f t="shared" si="65"/>
        <v>0</v>
      </c>
      <c r="N154" s="96">
        <f t="shared" si="65"/>
        <v>0</v>
      </c>
    </row>
    <row r="155" spans="1:14" ht="27" customHeight="1">
      <c r="A155" s="86">
        <v>3299</v>
      </c>
      <c r="B155" s="87" t="s">
        <v>26</v>
      </c>
      <c r="C155" s="131">
        <f t="shared" si="62"/>
        <v>45000</v>
      </c>
      <c r="D155" s="131">
        <v>45000</v>
      </c>
      <c r="E155" s="131"/>
      <c r="F155" s="131"/>
      <c r="G155" s="85"/>
      <c r="H155" s="85"/>
      <c r="I155" s="131"/>
      <c r="J155" s="131"/>
      <c r="K155" s="131"/>
      <c r="L155" s="131"/>
      <c r="M155" s="85"/>
      <c r="N155" s="85"/>
    </row>
    <row r="156" spans="1:14" ht="55.5" customHeight="1">
      <c r="A156" s="241" t="s">
        <v>140</v>
      </c>
      <c r="B156" s="242"/>
      <c r="C156" s="135">
        <f>SUM(D156:K156)</f>
        <v>223630</v>
      </c>
      <c r="D156" s="135">
        <f aca="true" t="shared" si="66" ref="D156:N156">D157</f>
        <v>223630</v>
      </c>
      <c r="E156" s="135">
        <f t="shared" si="66"/>
        <v>0</v>
      </c>
      <c r="F156" s="135">
        <f t="shared" si="66"/>
        <v>0</v>
      </c>
      <c r="G156" s="107">
        <f t="shared" si="66"/>
        <v>0</v>
      </c>
      <c r="H156" s="107">
        <f t="shared" si="66"/>
        <v>0</v>
      </c>
      <c r="I156" s="135">
        <f t="shared" si="66"/>
        <v>0</v>
      </c>
      <c r="J156" s="135">
        <f>J157</f>
        <v>0</v>
      </c>
      <c r="K156" s="135">
        <f>K157</f>
        <v>0</v>
      </c>
      <c r="L156" s="135">
        <v>223630</v>
      </c>
      <c r="M156" s="135">
        <v>223630</v>
      </c>
      <c r="N156" s="107">
        <f t="shared" si="66"/>
        <v>0</v>
      </c>
    </row>
    <row r="157" spans="1:14" ht="12.75" customHeight="1">
      <c r="A157" s="100">
        <v>3</v>
      </c>
      <c r="B157" s="101" t="s">
        <v>17</v>
      </c>
      <c r="C157" s="134">
        <f>SUM(D157:K157)</f>
        <v>223630</v>
      </c>
      <c r="D157" s="134">
        <f aca="true" t="shared" si="67" ref="D157:N157">D158+D164</f>
        <v>223630</v>
      </c>
      <c r="E157" s="134">
        <f t="shared" si="67"/>
        <v>0</v>
      </c>
      <c r="F157" s="134">
        <f t="shared" si="67"/>
        <v>0</v>
      </c>
      <c r="G157" s="95">
        <f t="shared" si="67"/>
        <v>0</v>
      </c>
      <c r="H157" s="95">
        <f t="shared" si="67"/>
        <v>0</v>
      </c>
      <c r="I157" s="134">
        <f t="shared" si="67"/>
        <v>0</v>
      </c>
      <c r="J157" s="134">
        <f>J158+J164</f>
        <v>0</v>
      </c>
      <c r="K157" s="134">
        <f>K158+K164</f>
        <v>0</v>
      </c>
      <c r="L157" s="134">
        <v>223630</v>
      </c>
      <c r="M157" s="134">
        <v>223630</v>
      </c>
      <c r="N157" s="95">
        <f t="shared" si="67"/>
        <v>0</v>
      </c>
    </row>
    <row r="158" spans="1:14" ht="12.75" customHeight="1">
      <c r="A158" s="80">
        <v>31</v>
      </c>
      <c r="B158" s="81" t="s">
        <v>18</v>
      </c>
      <c r="C158" s="129">
        <f>SUM(D158:K158)</f>
        <v>206930</v>
      </c>
      <c r="D158" s="129">
        <f aca="true" t="shared" si="68" ref="D158:N158">D159+D161</f>
        <v>206930</v>
      </c>
      <c r="E158" s="129">
        <f t="shared" si="68"/>
        <v>0</v>
      </c>
      <c r="F158" s="129">
        <f t="shared" si="68"/>
        <v>0</v>
      </c>
      <c r="G158" s="82">
        <f t="shared" si="68"/>
        <v>0</v>
      </c>
      <c r="H158" s="82">
        <f t="shared" si="68"/>
        <v>0</v>
      </c>
      <c r="I158" s="129">
        <f>I159+I161</f>
        <v>0</v>
      </c>
      <c r="J158" s="129">
        <f>J159+J161</f>
        <v>0</v>
      </c>
      <c r="K158" s="129">
        <f>K159+K161</f>
        <v>0</v>
      </c>
      <c r="L158" s="129">
        <v>206930</v>
      </c>
      <c r="M158" s="129">
        <v>206930</v>
      </c>
      <c r="N158" s="82">
        <f t="shared" si="68"/>
        <v>0</v>
      </c>
    </row>
    <row r="159" spans="1:14" ht="12.75" customHeight="1">
      <c r="A159" s="83">
        <v>311</v>
      </c>
      <c r="B159" s="84" t="s">
        <v>19</v>
      </c>
      <c r="C159" s="130">
        <f aca="true" t="shared" si="69" ref="C159:C167">SUM(D159:N159)</f>
        <v>176250</v>
      </c>
      <c r="D159" s="130">
        <f aca="true" t="shared" si="70" ref="D159:N159">D160</f>
        <v>176250</v>
      </c>
      <c r="E159" s="130">
        <f t="shared" si="70"/>
        <v>0</v>
      </c>
      <c r="F159" s="130">
        <f t="shared" si="70"/>
        <v>0</v>
      </c>
      <c r="G159" s="96">
        <f t="shared" si="70"/>
        <v>0</v>
      </c>
      <c r="H159" s="96">
        <f t="shared" si="70"/>
        <v>0</v>
      </c>
      <c r="I159" s="130">
        <f t="shared" si="70"/>
        <v>0</v>
      </c>
      <c r="J159" s="130">
        <f>J160</f>
        <v>0</v>
      </c>
      <c r="K159" s="130">
        <f>K160</f>
        <v>0</v>
      </c>
      <c r="L159" s="130">
        <f>L160</f>
        <v>0</v>
      </c>
      <c r="M159" s="96">
        <f t="shared" si="70"/>
        <v>0</v>
      </c>
      <c r="N159" s="96">
        <f t="shared" si="70"/>
        <v>0</v>
      </c>
    </row>
    <row r="160" spans="1:14" ht="12.75" customHeight="1">
      <c r="A160" s="86">
        <v>3111</v>
      </c>
      <c r="B160" s="87" t="s">
        <v>36</v>
      </c>
      <c r="C160" s="131">
        <f t="shared" si="69"/>
        <v>176250</v>
      </c>
      <c r="D160" s="131">
        <v>176250</v>
      </c>
      <c r="E160" s="131"/>
      <c r="F160" s="131"/>
      <c r="G160" s="85"/>
      <c r="H160" s="85"/>
      <c r="I160" s="131"/>
      <c r="J160" s="131"/>
      <c r="K160" s="131"/>
      <c r="L160" s="131"/>
      <c r="M160" s="85"/>
      <c r="N160" s="85"/>
    </row>
    <row r="161" spans="1:14" ht="12.75" customHeight="1">
      <c r="A161" s="83">
        <v>313</v>
      </c>
      <c r="B161" s="84" t="s">
        <v>21</v>
      </c>
      <c r="C161" s="130">
        <f t="shared" si="69"/>
        <v>30680</v>
      </c>
      <c r="D161" s="130">
        <f>SUM(D162:D163)</f>
        <v>30680</v>
      </c>
      <c r="E161" s="130">
        <f>SUM(E162:E163)</f>
        <v>0</v>
      </c>
      <c r="F161" s="130">
        <f>SUM(F162:F163)</f>
        <v>0</v>
      </c>
      <c r="G161" s="96">
        <f>SUM(G162:G163)</f>
        <v>0</v>
      </c>
      <c r="H161" s="96">
        <f>SUM(H162:H163)</f>
        <v>0</v>
      </c>
      <c r="I161" s="130">
        <f aca="true" t="shared" si="71" ref="I161:N161">SUM(I162:I163)</f>
        <v>0</v>
      </c>
      <c r="J161" s="130">
        <f t="shared" si="71"/>
        <v>0</v>
      </c>
      <c r="K161" s="130">
        <f t="shared" si="71"/>
        <v>0</v>
      </c>
      <c r="L161" s="130">
        <f t="shared" si="71"/>
        <v>0</v>
      </c>
      <c r="M161" s="96">
        <f t="shared" si="71"/>
        <v>0</v>
      </c>
      <c r="N161" s="96">
        <f t="shared" si="71"/>
        <v>0</v>
      </c>
    </row>
    <row r="162" spans="1:14" ht="16.5" customHeight="1">
      <c r="A162" s="86">
        <v>3132</v>
      </c>
      <c r="B162" s="87" t="s">
        <v>39</v>
      </c>
      <c r="C162" s="131">
        <f t="shared" si="69"/>
        <v>27680</v>
      </c>
      <c r="D162" s="131">
        <v>27680</v>
      </c>
      <c r="E162" s="131"/>
      <c r="F162" s="131"/>
      <c r="G162" s="85"/>
      <c r="H162" s="85"/>
      <c r="I162" s="131"/>
      <c r="J162" s="131"/>
      <c r="K162" s="131"/>
      <c r="L162" s="131"/>
      <c r="M162" s="85"/>
      <c r="N162" s="85"/>
    </row>
    <row r="163" spans="1:14" ht="27.75" customHeight="1">
      <c r="A163" s="86">
        <v>3133</v>
      </c>
      <c r="B163" s="87" t="s">
        <v>96</v>
      </c>
      <c r="C163" s="131">
        <f>SUM(D163:N163)</f>
        <v>3000</v>
      </c>
      <c r="D163" s="131">
        <v>3000</v>
      </c>
      <c r="E163" s="131"/>
      <c r="F163" s="131"/>
      <c r="G163" s="85"/>
      <c r="H163" s="85"/>
      <c r="I163" s="131"/>
      <c r="J163" s="131"/>
      <c r="K163" s="131"/>
      <c r="L163" s="131"/>
      <c r="M163" s="85"/>
      <c r="N163" s="85"/>
    </row>
    <row r="164" spans="1:14" ht="12.75" customHeight="1">
      <c r="A164" s="80">
        <v>32</v>
      </c>
      <c r="B164" s="81" t="s">
        <v>22</v>
      </c>
      <c r="C164" s="129">
        <f t="shared" si="69"/>
        <v>50100</v>
      </c>
      <c r="D164" s="129">
        <f aca="true" t="shared" si="72" ref="D164:N164">D165</f>
        <v>16700</v>
      </c>
      <c r="E164" s="129">
        <f t="shared" si="72"/>
        <v>0</v>
      </c>
      <c r="F164" s="129">
        <f t="shared" si="72"/>
        <v>0</v>
      </c>
      <c r="G164" s="82">
        <f t="shared" si="72"/>
        <v>0</v>
      </c>
      <c r="H164" s="82">
        <f t="shared" si="72"/>
        <v>0</v>
      </c>
      <c r="I164" s="129">
        <f t="shared" si="72"/>
        <v>0</v>
      </c>
      <c r="J164" s="129">
        <f>J165</f>
        <v>0</v>
      </c>
      <c r="K164" s="129">
        <f>K165</f>
        <v>0</v>
      </c>
      <c r="L164" s="129">
        <v>16700</v>
      </c>
      <c r="M164" s="129">
        <v>16700</v>
      </c>
      <c r="N164" s="82">
        <f t="shared" si="72"/>
        <v>0</v>
      </c>
    </row>
    <row r="165" spans="1:14" ht="12.75" customHeight="1">
      <c r="A165" s="83">
        <v>321</v>
      </c>
      <c r="B165" s="84" t="s">
        <v>23</v>
      </c>
      <c r="C165" s="130">
        <f t="shared" si="69"/>
        <v>16700</v>
      </c>
      <c r="D165" s="130">
        <f aca="true" t="shared" si="73" ref="D165:L165">D166+D167</f>
        <v>16700</v>
      </c>
      <c r="E165" s="130">
        <f t="shared" si="73"/>
        <v>0</v>
      </c>
      <c r="F165" s="130">
        <f t="shared" si="73"/>
        <v>0</v>
      </c>
      <c r="G165" s="96">
        <f t="shared" si="73"/>
        <v>0</v>
      </c>
      <c r="H165" s="96">
        <f t="shared" si="73"/>
        <v>0</v>
      </c>
      <c r="I165" s="130">
        <f t="shared" si="73"/>
        <v>0</v>
      </c>
      <c r="J165" s="130">
        <f t="shared" si="73"/>
        <v>0</v>
      </c>
      <c r="K165" s="130">
        <f t="shared" si="73"/>
        <v>0</v>
      </c>
      <c r="L165" s="130">
        <f t="shared" si="73"/>
        <v>0</v>
      </c>
      <c r="M165" s="96">
        <f>M167</f>
        <v>0</v>
      </c>
      <c r="N165" s="96">
        <f>N167</f>
        <v>0</v>
      </c>
    </row>
    <row r="166" spans="1:14" ht="12.75" customHeight="1">
      <c r="A166" s="86">
        <v>3211</v>
      </c>
      <c r="B166" s="87" t="s">
        <v>41</v>
      </c>
      <c r="C166" s="131">
        <f>SUM(D166:N166)</f>
        <v>1100</v>
      </c>
      <c r="D166" s="131">
        <v>1100</v>
      </c>
      <c r="E166" s="130"/>
      <c r="F166" s="130"/>
      <c r="G166" s="96"/>
      <c r="H166" s="96"/>
      <c r="I166" s="130"/>
      <c r="J166" s="130"/>
      <c r="K166" s="130"/>
      <c r="L166" s="130"/>
      <c r="M166" s="96"/>
      <c r="N166" s="96"/>
    </row>
    <row r="167" spans="1:14" ht="12.75" customHeight="1">
      <c r="A167" s="86">
        <v>3212</v>
      </c>
      <c r="B167" s="87" t="s">
        <v>42</v>
      </c>
      <c r="C167" s="131">
        <f t="shared" si="69"/>
        <v>15600</v>
      </c>
      <c r="D167" s="131">
        <v>15600</v>
      </c>
      <c r="E167" s="131"/>
      <c r="F167" s="131"/>
      <c r="G167" s="85"/>
      <c r="H167" s="85"/>
      <c r="I167" s="131"/>
      <c r="J167" s="131"/>
      <c r="K167" s="131"/>
      <c r="L167" s="131"/>
      <c r="M167" s="85"/>
      <c r="N167" s="85"/>
    </row>
    <row r="168" spans="1:24" ht="41.25" customHeight="1">
      <c r="A168" s="171"/>
      <c r="B168" s="172" t="s">
        <v>130</v>
      </c>
      <c r="C168" s="173">
        <f>SUM(D168:K168)</f>
        <v>153000</v>
      </c>
      <c r="D168" s="173">
        <v>153000</v>
      </c>
      <c r="E168" s="173"/>
      <c r="F168" s="173"/>
      <c r="G168" s="174"/>
      <c r="H168" s="174"/>
      <c r="I168" s="173"/>
      <c r="J168" s="173"/>
      <c r="K168" s="173"/>
      <c r="L168" s="173">
        <v>153000</v>
      </c>
      <c r="M168" s="173">
        <v>153000</v>
      </c>
      <c r="N168" s="174"/>
      <c r="X168" s="5"/>
    </row>
    <row r="169" spans="1:14" ht="21" customHeight="1">
      <c r="A169" s="200">
        <v>3</v>
      </c>
      <c r="B169" s="201" t="s">
        <v>17</v>
      </c>
      <c r="C169" s="202">
        <v>153000</v>
      </c>
      <c r="D169" s="202">
        <v>153000</v>
      </c>
      <c r="E169" s="202"/>
      <c r="F169" s="202"/>
      <c r="G169" s="203"/>
      <c r="H169" s="203"/>
      <c r="I169" s="202"/>
      <c r="J169" s="202"/>
      <c r="K169" s="202"/>
      <c r="L169" s="202">
        <v>153000</v>
      </c>
      <c r="M169" s="202">
        <v>153000</v>
      </c>
      <c r="N169" s="85"/>
    </row>
    <row r="170" spans="1:14" ht="20.25" customHeight="1">
      <c r="A170" s="204">
        <v>32</v>
      </c>
      <c r="B170" s="205" t="s">
        <v>22</v>
      </c>
      <c r="C170" s="206">
        <v>153000</v>
      </c>
      <c r="D170" s="206">
        <v>153000</v>
      </c>
      <c r="E170" s="206"/>
      <c r="F170" s="206"/>
      <c r="G170" s="207"/>
      <c r="H170" s="207"/>
      <c r="I170" s="206"/>
      <c r="J170" s="206"/>
      <c r="K170" s="206"/>
      <c r="L170" s="206">
        <v>153000</v>
      </c>
      <c r="M170" s="206">
        <v>153000</v>
      </c>
      <c r="N170" s="85"/>
    </row>
    <row r="171" spans="1:14" ht="20.25" customHeight="1">
      <c r="A171" s="83">
        <v>322</v>
      </c>
      <c r="B171" s="84" t="s">
        <v>24</v>
      </c>
      <c r="C171" s="131">
        <v>153000</v>
      </c>
      <c r="D171" s="131">
        <v>153000</v>
      </c>
      <c r="E171" s="131"/>
      <c r="F171" s="131"/>
      <c r="G171" s="85"/>
      <c r="H171" s="85"/>
      <c r="I171" s="131"/>
      <c r="J171" s="131"/>
      <c r="K171" s="131"/>
      <c r="L171" s="131"/>
      <c r="M171" s="85"/>
      <c r="N171" s="85"/>
    </row>
    <row r="172" spans="1:14" ht="23.25" customHeight="1">
      <c r="A172" s="86">
        <v>3222</v>
      </c>
      <c r="B172" s="87" t="s">
        <v>46</v>
      </c>
      <c r="C172" s="131">
        <v>153000</v>
      </c>
      <c r="D172" s="131">
        <v>153000</v>
      </c>
      <c r="E172" s="131"/>
      <c r="F172" s="131"/>
      <c r="G172" s="85"/>
      <c r="H172" s="85"/>
      <c r="I172" s="131"/>
      <c r="J172" s="131"/>
      <c r="K172" s="131"/>
      <c r="L172" s="131"/>
      <c r="M172" s="85"/>
      <c r="N172" s="85"/>
    </row>
    <row r="173" spans="1:14" ht="49.5" customHeight="1">
      <c r="A173" s="171"/>
      <c r="B173" s="172" t="s">
        <v>141</v>
      </c>
      <c r="C173" s="173">
        <f aca="true" t="shared" si="74" ref="C173:C178">SUM(D173:K173)</f>
        <v>52467.5</v>
      </c>
      <c r="D173" s="173">
        <f>D176</f>
        <v>52467.5</v>
      </c>
      <c r="E173" s="173"/>
      <c r="F173" s="173"/>
      <c r="G173" s="174"/>
      <c r="H173" s="174"/>
      <c r="I173" s="173"/>
      <c r="J173" s="173"/>
      <c r="K173" s="173"/>
      <c r="L173" s="173">
        <v>52467.5</v>
      </c>
      <c r="M173" s="173">
        <v>52467.5</v>
      </c>
      <c r="N173" s="174"/>
    </row>
    <row r="174" spans="1:14" ht="12.75" customHeight="1">
      <c r="A174" s="208">
        <v>3</v>
      </c>
      <c r="B174" s="201" t="s">
        <v>113</v>
      </c>
      <c r="C174" s="202">
        <f t="shared" si="74"/>
        <v>52467.5</v>
      </c>
      <c r="D174" s="202">
        <f>D176</f>
        <v>52467.5</v>
      </c>
      <c r="E174" s="202"/>
      <c r="F174" s="202"/>
      <c r="G174" s="203"/>
      <c r="H174" s="203"/>
      <c r="I174" s="202"/>
      <c r="J174" s="202"/>
      <c r="K174" s="202"/>
      <c r="L174" s="202">
        <v>52467.5</v>
      </c>
      <c r="M174" s="202">
        <v>52467.5</v>
      </c>
      <c r="N174" s="85"/>
    </row>
    <row r="175" spans="1:14" ht="12.75" customHeight="1">
      <c r="A175" s="209">
        <v>37</v>
      </c>
      <c r="B175" s="210" t="s">
        <v>142</v>
      </c>
      <c r="C175" s="206">
        <f t="shared" si="74"/>
        <v>52467.5</v>
      </c>
      <c r="D175" s="206">
        <f>D176</f>
        <v>52467.5</v>
      </c>
      <c r="E175" s="206"/>
      <c r="F175" s="206"/>
      <c r="G175" s="207"/>
      <c r="H175" s="207"/>
      <c r="I175" s="206"/>
      <c r="J175" s="206"/>
      <c r="K175" s="206"/>
      <c r="L175" s="206">
        <v>52467.5</v>
      </c>
      <c r="M175" s="206">
        <v>52467.5</v>
      </c>
      <c r="N175" s="85"/>
    </row>
    <row r="176" spans="1:14" ht="12.75" customHeight="1">
      <c r="A176" s="86">
        <v>372</v>
      </c>
      <c r="B176" s="84" t="s">
        <v>143</v>
      </c>
      <c r="C176" s="131">
        <f t="shared" si="74"/>
        <v>52467.5</v>
      </c>
      <c r="D176" s="131">
        <f>SUM(D177:D178)</f>
        <v>52467.5</v>
      </c>
      <c r="E176" s="131"/>
      <c r="F176" s="131"/>
      <c r="G176" s="85"/>
      <c r="H176" s="85"/>
      <c r="I176" s="131"/>
      <c r="J176" s="131"/>
      <c r="K176" s="131"/>
      <c r="L176" s="131"/>
      <c r="M176" s="85"/>
      <c r="N176" s="85"/>
    </row>
    <row r="177" spans="1:14" ht="12.75" customHeight="1">
      <c r="A177" s="86">
        <v>3723</v>
      </c>
      <c r="B177" s="87" t="s">
        <v>144</v>
      </c>
      <c r="C177" s="131">
        <f t="shared" si="74"/>
        <v>20444.44</v>
      </c>
      <c r="D177" s="131">
        <v>20444.44</v>
      </c>
      <c r="E177" s="131"/>
      <c r="F177" s="131"/>
      <c r="G177" s="85"/>
      <c r="H177" s="85"/>
      <c r="I177" s="131"/>
      <c r="J177" s="131"/>
      <c r="K177" s="131"/>
      <c r="L177" s="131"/>
      <c r="M177" s="85"/>
      <c r="N177" s="85"/>
    </row>
    <row r="178" spans="1:14" ht="12.75" customHeight="1">
      <c r="A178" s="86">
        <v>3723</v>
      </c>
      <c r="B178" s="87" t="s">
        <v>145</v>
      </c>
      <c r="C178" s="131">
        <f t="shared" si="74"/>
        <v>32023.06</v>
      </c>
      <c r="D178" s="131">
        <v>32023.06</v>
      </c>
      <c r="E178" s="131"/>
      <c r="F178" s="131"/>
      <c r="G178" s="85"/>
      <c r="H178" s="85"/>
      <c r="I178" s="131"/>
      <c r="J178" s="131"/>
      <c r="K178" s="131"/>
      <c r="L178" s="131"/>
      <c r="M178" s="85"/>
      <c r="N178" s="85"/>
    </row>
    <row r="179" spans="1:14" s="5" customFormat="1" ht="12.75" customHeight="1">
      <c r="A179" s="254" t="s">
        <v>85</v>
      </c>
      <c r="B179" s="255"/>
      <c r="C179" s="132">
        <f>C180+C190</f>
        <v>439000</v>
      </c>
      <c r="D179" s="132">
        <f aca="true" t="shared" si="75" ref="D179:N179">D180+D190</f>
        <v>290000</v>
      </c>
      <c r="E179" s="132">
        <f t="shared" si="75"/>
        <v>29000</v>
      </c>
      <c r="F179" s="132">
        <f t="shared" si="75"/>
        <v>0</v>
      </c>
      <c r="G179" s="91">
        <f t="shared" si="75"/>
        <v>0</v>
      </c>
      <c r="H179" s="91">
        <f t="shared" si="75"/>
        <v>0</v>
      </c>
      <c r="I179" s="132">
        <f t="shared" si="75"/>
        <v>108000</v>
      </c>
      <c r="J179" s="132">
        <f t="shared" si="75"/>
        <v>0</v>
      </c>
      <c r="K179" s="132">
        <f>K180+K190</f>
        <v>12000</v>
      </c>
      <c r="L179" s="132">
        <v>439000</v>
      </c>
      <c r="M179" s="132">
        <v>439000</v>
      </c>
      <c r="N179" s="91">
        <f t="shared" si="75"/>
        <v>439000</v>
      </c>
    </row>
    <row r="180" spans="1:14" s="5" customFormat="1" ht="12.75" customHeight="1">
      <c r="A180" s="108" t="s">
        <v>86</v>
      </c>
      <c r="B180" s="109"/>
      <c r="C180" s="135">
        <f>SUM(D180:K180)</f>
        <v>224000</v>
      </c>
      <c r="D180" s="135">
        <f aca="true" t="shared" si="76" ref="D180:N180">D181</f>
        <v>75000</v>
      </c>
      <c r="E180" s="135">
        <f t="shared" si="76"/>
        <v>29000</v>
      </c>
      <c r="F180" s="135">
        <f t="shared" si="76"/>
        <v>0</v>
      </c>
      <c r="G180" s="107">
        <f t="shared" si="76"/>
        <v>0</v>
      </c>
      <c r="H180" s="107">
        <f t="shared" si="76"/>
        <v>0</v>
      </c>
      <c r="I180" s="135">
        <f t="shared" si="76"/>
        <v>108000</v>
      </c>
      <c r="J180" s="135">
        <f>J181</f>
        <v>0</v>
      </c>
      <c r="K180" s="135">
        <f>K181</f>
        <v>12000</v>
      </c>
      <c r="L180" s="135">
        <v>224000</v>
      </c>
      <c r="M180" s="135">
        <v>224000</v>
      </c>
      <c r="N180" s="107">
        <f t="shared" si="76"/>
        <v>224000</v>
      </c>
    </row>
    <row r="181" spans="1:14" s="5" customFormat="1" ht="25.5">
      <c r="A181" s="77">
        <v>4</v>
      </c>
      <c r="B181" s="94" t="s">
        <v>30</v>
      </c>
      <c r="C181" s="134">
        <f>SUM(D181:K181)</f>
        <v>224000</v>
      </c>
      <c r="D181" s="134">
        <f aca="true" t="shared" si="77" ref="D181:I181">D182</f>
        <v>75000</v>
      </c>
      <c r="E181" s="134">
        <f t="shared" si="77"/>
        <v>29000</v>
      </c>
      <c r="F181" s="134">
        <f t="shared" si="77"/>
        <v>0</v>
      </c>
      <c r="G181" s="95">
        <f t="shared" si="77"/>
        <v>0</v>
      </c>
      <c r="H181" s="95">
        <f t="shared" si="77"/>
        <v>0</v>
      </c>
      <c r="I181" s="134">
        <f t="shared" si="77"/>
        <v>108000</v>
      </c>
      <c r="J181" s="134">
        <f>J182</f>
        <v>0</v>
      </c>
      <c r="K181" s="134">
        <f>K182</f>
        <v>12000</v>
      </c>
      <c r="L181" s="134">
        <v>224000</v>
      </c>
      <c r="M181" s="134">
        <v>224000</v>
      </c>
      <c r="N181" s="134">
        <v>224000</v>
      </c>
    </row>
    <row r="182" spans="1:14" s="5" customFormat="1" ht="25.5">
      <c r="A182" s="80">
        <v>42</v>
      </c>
      <c r="B182" s="81" t="s">
        <v>31</v>
      </c>
      <c r="C182" s="129">
        <f>SUM(D182:K182)</f>
        <v>224000</v>
      </c>
      <c r="D182" s="129">
        <f aca="true" t="shared" si="78" ref="D182:K182">D183+D187</f>
        <v>75000</v>
      </c>
      <c r="E182" s="129">
        <f t="shared" si="78"/>
        <v>29000</v>
      </c>
      <c r="F182" s="129">
        <f t="shared" si="78"/>
        <v>0</v>
      </c>
      <c r="G182" s="82">
        <f t="shared" si="78"/>
        <v>0</v>
      </c>
      <c r="H182" s="82">
        <f t="shared" si="78"/>
        <v>0</v>
      </c>
      <c r="I182" s="129">
        <f t="shared" si="78"/>
        <v>108000</v>
      </c>
      <c r="J182" s="129">
        <f t="shared" si="78"/>
        <v>0</v>
      </c>
      <c r="K182" s="129">
        <f t="shared" si="78"/>
        <v>12000</v>
      </c>
      <c r="L182" s="129">
        <v>224000</v>
      </c>
      <c r="M182" s="129">
        <v>224000</v>
      </c>
      <c r="N182" s="129">
        <v>224000</v>
      </c>
    </row>
    <row r="183" spans="1:14" ht="12.75">
      <c r="A183" s="83">
        <v>422</v>
      </c>
      <c r="B183" s="84" t="s">
        <v>29</v>
      </c>
      <c r="C183" s="130">
        <f aca="true" t="shared" si="79" ref="C183:C188">SUM(D183:L183)</f>
        <v>215000</v>
      </c>
      <c r="D183" s="130">
        <f>D184+D185+D186</f>
        <v>75000</v>
      </c>
      <c r="E183" s="130">
        <f aca="true" t="shared" si="80" ref="E183:N183">E184+E185+E186</f>
        <v>27000</v>
      </c>
      <c r="F183" s="130">
        <f>F184+F185+F186</f>
        <v>0</v>
      </c>
      <c r="G183" s="96">
        <f t="shared" si="80"/>
        <v>0</v>
      </c>
      <c r="H183" s="96">
        <f t="shared" si="80"/>
        <v>0</v>
      </c>
      <c r="I183" s="130">
        <f t="shared" si="80"/>
        <v>108000</v>
      </c>
      <c r="J183" s="130">
        <f>J184+J185+J186</f>
        <v>0</v>
      </c>
      <c r="K183" s="130">
        <f>K184+K185+K186</f>
        <v>5000</v>
      </c>
      <c r="L183" s="130">
        <f>L184+L185+L186</f>
        <v>0</v>
      </c>
      <c r="M183" s="96">
        <f t="shared" si="80"/>
        <v>0</v>
      </c>
      <c r="N183" s="96">
        <f t="shared" si="80"/>
        <v>0</v>
      </c>
    </row>
    <row r="184" spans="1:14" ht="12.75" customHeight="1">
      <c r="A184" s="86">
        <v>4221</v>
      </c>
      <c r="B184" s="87" t="s">
        <v>64</v>
      </c>
      <c r="C184" s="131">
        <f t="shared" si="79"/>
        <v>148900</v>
      </c>
      <c r="D184" s="131">
        <v>75000</v>
      </c>
      <c r="E184" s="131">
        <v>18900</v>
      </c>
      <c r="F184" s="131"/>
      <c r="G184" s="85"/>
      <c r="H184" s="85"/>
      <c r="I184" s="131">
        <v>50000</v>
      </c>
      <c r="J184" s="131"/>
      <c r="K184" s="131">
        <v>5000</v>
      </c>
      <c r="L184" s="131"/>
      <c r="M184" s="85"/>
      <c r="N184" s="85"/>
    </row>
    <row r="185" spans="1:14" ht="12.75" customHeight="1">
      <c r="A185" s="86">
        <v>4223</v>
      </c>
      <c r="B185" s="87" t="s">
        <v>97</v>
      </c>
      <c r="C185" s="131">
        <f t="shared" si="79"/>
        <v>2000</v>
      </c>
      <c r="D185" s="131"/>
      <c r="E185" s="131">
        <v>2000</v>
      </c>
      <c r="F185" s="131"/>
      <c r="G185" s="85"/>
      <c r="H185" s="85"/>
      <c r="I185" s="131"/>
      <c r="J185" s="131"/>
      <c r="K185" s="131"/>
      <c r="L185" s="131"/>
      <c r="M185" s="85"/>
      <c r="N185" s="85"/>
    </row>
    <row r="186" spans="1:14" s="5" customFormat="1" ht="24" customHeight="1">
      <c r="A186" s="86">
        <v>4227</v>
      </c>
      <c r="B186" s="87" t="s">
        <v>65</v>
      </c>
      <c r="C186" s="131">
        <f t="shared" si="79"/>
        <v>64100</v>
      </c>
      <c r="D186" s="131"/>
      <c r="E186" s="131">
        <v>6100</v>
      </c>
      <c r="F186" s="131"/>
      <c r="G186" s="85"/>
      <c r="H186" s="85"/>
      <c r="I186" s="131">
        <v>58000</v>
      </c>
      <c r="J186" s="131"/>
      <c r="K186" s="131"/>
      <c r="L186" s="131"/>
      <c r="M186" s="85"/>
      <c r="N186" s="85"/>
    </row>
    <row r="187" spans="1:14" ht="25.5">
      <c r="A187" s="83">
        <v>424</v>
      </c>
      <c r="B187" s="84" t="s">
        <v>32</v>
      </c>
      <c r="C187" s="130">
        <f t="shared" si="79"/>
        <v>9000</v>
      </c>
      <c r="D187" s="130">
        <f aca="true" t="shared" si="81" ref="D187:N187">D188</f>
        <v>0</v>
      </c>
      <c r="E187" s="130">
        <f t="shared" si="81"/>
        <v>2000</v>
      </c>
      <c r="F187" s="130">
        <f t="shared" si="81"/>
        <v>0</v>
      </c>
      <c r="G187" s="96">
        <f t="shared" si="81"/>
        <v>0</v>
      </c>
      <c r="H187" s="96">
        <f t="shared" si="81"/>
        <v>0</v>
      </c>
      <c r="I187" s="130">
        <f t="shared" si="81"/>
        <v>0</v>
      </c>
      <c r="J187" s="130">
        <f>J188</f>
        <v>0</v>
      </c>
      <c r="K187" s="130">
        <f>K188</f>
        <v>7000</v>
      </c>
      <c r="L187" s="130">
        <f>L188</f>
        <v>0</v>
      </c>
      <c r="M187" s="96">
        <f t="shared" si="81"/>
        <v>0</v>
      </c>
      <c r="N187" s="96">
        <f t="shared" si="81"/>
        <v>0</v>
      </c>
    </row>
    <row r="188" spans="1:14" ht="12.75" customHeight="1">
      <c r="A188" s="86">
        <v>4241</v>
      </c>
      <c r="B188" s="87" t="s">
        <v>66</v>
      </c>
      <c r="C188" s="131">
        <f t="shared" si="79"/>
        <v>9000</v>
      </c>
      <c r="D188" s="131"/>
      <c r="E188" s="131">
        <v>2000</v>
      </c>
      <c r="F188" s="131"/>
      <c r="G188" s="85"/>
      <c r="H188" s="85"/>
      <c r="I188" s="131"/>
      <c r="J188" s="131"/>
      <c r="K188" s="131">
        <v>7000</v>
      </c>
      <c r="L188" s="131"/>
      <c r="M188" s="85"/>
      <c r="N188" s="85"/>
    </row>
    <row r="189" spans="1:14" ht="12.75">
      <c r="A189" s="86"/>
      <c r="B189" s="87"/>
      <c r="C189" s="131"/>
      <c r="D189" s="131"/>
      <c r="E189" s="131"/>
      <c r="F189" s="131"/>
      <c r="G189" s="85"/>
      <c r="H189" s="85"/>
      <c r="I189" s="131"/>
      <c r="J189" s="131"/>
      <c r="K189" s="131"/>
      <c r="L189" s="131"/>
      <c r="M189" s="85"/>
      <c r="N189" s="85"/>
    </row>
    <row r="190" spans="1:14" s="5" customFormat="1" ht="12.75">
      <c r="A190" s="108" t="s">
        <v>75</v>
      </c>
      <c r="B190" s="109"/>
      <c r="C190" s="135">
        <f>SUM(D190:K190)</f>
        <v>215000</v>
      </c>
      <c r="D190" s="135">
        <f>'PLAN RASHODA I IZDATAKA'!D191</f>
        <v>215000</v>
      </c>
      <c r="E190" s="135">
        <f>'PLAN RASHODA I IZDATAKA'!E191</f>
        <v>0</v>
      </c>
      <c r="F190" s="135">
        <f>'PLAN RASHODA I IZDATAKA'!F191</f>
        <v>0</v>
      </c>
      <c r="G190" s="107">
        <f>'PLAN RASHODA I IZDATAKA'!G191</f>
        <v>0</v>
      </c>
      <c r="H190" s="107">
        <f>'PLAN RASHODA I IZDATAKA'!H191</f>
        <v>0</v>
      </c>
      <c r="I190" s="135">
        <f>'PLAN RASHODA I IZDATAKA'!I191</f>
        <v>0</v>
      </c>
      <c r="J190" s="135">
        <f aca="true" t="shared" si="82" ref="J190:L193">J191</f>
        <v>0</v>
      </c>
      <c r="K190" s="135">
        <f t="shared" si="82"/>
        <v>0</v>
      </c>
      <c r="L190" s="135">
        <v>215000</v>
      </c>
      <c r="M190" s="135">
        <v>215000</v>
      </c>
      <c r="N190" s="107">
        <f>'PLAN RASHODA I IZDATAKA'!N191</f>
        <v>215000</v>
      </c>
    </row>
    <row r="191" spans="1:14" s="5" customFormat="1" ht="25.5">
      <c r="A191" s="77">
        <v>4</v>
      </c>
      <c r="B191" s="94" t="s">
        <v>30</v>
      </c>
      <c r="C191" s="134">
        <f>SUM(D191:K191)</f>
        <v>215000</v>
      </c>
      <c r="D191" s="134">
        <f aca="true" t="shared" si="83" ref="D191:N191">D192</f>
        <v>215000</v>
      </c>
      <c r="E191" s="134">
        <f t="shared" si="83"/>
        <v>0</v>
      </c>
      <c r="F191" s="134">
        <f t="shared" si="83"/>
        <v>0</v>
      </c>
      <c r="G191" s="95">
        <f t="shared" si="83"/>
        <v>0</v>
      </c>
      <c r="H191" s="95">
        <f t="shared" si="83"/>
        <v>0</v>
      </c>
      <c r="I191" s="134">
        <f t="shared" si="83"/>
        <v>0</v>
      </c>
      <c r="J191" s="134">
        <f t="shared" si="82"/>
        <v>0</v>
      </c>
      <c r="K191" s="134">
        <f t="shared" si="82"/>
        <v>0</v>
      </c>
      <c r="L191" s="134">
        <v>215000</v>
      </c>
      <c r="M191" s="134">
        <v>215000</v>
      </c>
      <c r="N191" s="95">
        <f t="shared" si="83"/>
        <v>215000</v>
      </c>
    </row>
    <row r="192" spans="1:14" s="5" customFormat="1" ht="25.5">
      <c r="A192" s="80">
        <v>45</v>
      </c>
      <c r="B192" s="81" t="s">
        <v>69</v>
      </c>
      <c r="C192" s="129">
        <f>SUM(D192:K192)</f>
        <v>215000</v>
      </c>
      <c r="D192" s="129">
        <f aca="true" t="shared" si="84" ref="D192:I192">D193</f>
        <v>215000</v>
      </c>
      <c r="E192" s="129">
        <f t="shared" si="84"/>
        <v>0</v>
      </c>
      <c r="F192" s="129">
        <f t="shared" si="84"/>
        <v>0</v>
      </c>
      <c r="G192" s="82">
        <f t="shared" si="84"/>
        <v>0</v>
      </c>
      <c r="H192" s="82">
        <f t="shared" si="84"/>
        <v>0</v>
      </c>
      <c r="I192" s="129">
        <f t="shared" si="84"/>
        <v>0</v>
      </c>
      <c r="J192" s="129">
        <f t="shared" si="82"/>
        <v>0</v>
      </c>
      <c r="K192" s="129">
        <f t="shared" si="82"/>
        <v>0</v>
      </c>
      <c r="L192" s="129">
        <v>215000</v>
      </c>
      <c r="M192" s="129">
        <v>215000</v>
      </c>
      <c r="N192" s="129">
        <v>215000</v>
      </c>
    </row>
    <row r="193" spans="1:14" s="5" customFormat="1" ht="25.5">
      <c r="A193" s="83">
        <v>451</v>
      </c>
      <c r="B193" s="84" t="s">
        <v>70</v>
      </c>
      <c r="C193" s="130">
        <f>SUM(D193:L193)</f>
        <v>215000</v>
      </c>
      <c r="D193" s="130">
        <f aca="true" t="shared" si="85" ref="D193:N193">D194</f>
        <v>215000</v>
      </c>
      <c r="E193" s="130">
        <f t="shared" si="85"/>
        <v>0</v>
      </c>
      <c r="F193" s="130">
        <f t="shared" si="85"/>
        <v>0</v>
      </c>
      <c r="G193" s="96">
        <f t="shared" si="85"/>
        <v>0</v>
      </c>
      <c r="H193" s="96">
        <f t="shared" si="85"/>
        <v>0</v>
      </c>
      <c r="I193" s="130">
        <f t="shared" si="85"/>
        <v>0</v>
      </c>
      <c r="J193" s="130">
        <f t="shared" si="82"/>
        <v>0</v>
      </c>
      <c r="K193" s="130">
        <f t="shared" si="82"/>
        <v>0</v>
      </c>
      <c r="L193" s="130">
        <f t="shared" si="82"/>
        <v>0</v>
      </c>
      <c r="M193" s="96">
        <f t="shared" si="85"/>
        <v>0</v>
      </c>
      <c r="N193" s="96">
        <f t="shared" si="85"/>
        <v>0</v>
      </c>
    </row>
    <row r="194" spans="1:14" ht="26.25" customHeight="1">
      <c r="A194" s="86">
        <v>4511</v>
      </c>
      <c r="B194" s="87" t="s">
        <v>70</v>
      </c>
      <c r="C194" s="131">
        <f>SUM(D194:L194)</f>
        <v>215000</v>
      </c>
      <c r="D194" s="131">
        <v>215000</v>
      </c>
      <c r="E194" s="131"/>
      <c r="F194" s="131"/>
      <c r="G194" s="85"/>
      <c r="H194" s="85"/>
      <c r="I194" s="131"/>
      <c r="J194" s="131"/>
      <c r="K194" s="131"/>
      <c r="L194" s="131"/>
      <c r="M194" s="85"/>
      <c r="N194" s="85"/>
    </row>
    <row r="195" spans="1:14" ht="12.75" customHeight="1">
      <c r="A195" s="86"/>
      <c r="B195" s="87"/>
      <c r="C195" s="131"/>
      <c r="D195" s="131"/>
      <c r="E195" s="131"/>
      <c r="F195" s="131"/>
      <c r="G195" s="85"/>
      <c r="H195" s="85"/>
      <c r="I195" s="131"/>
      <c r="J195" s="131"/>
      <c r="K195" s="131"/>
      <c r="L195" s="131"/>
      <c r="M195" s="85"/>
      <c r="N195" s="85"/>
    </row>
    <row r="196" spans="1:14" ht="27" customHeight="1">
      <c r="A196" s="246" t="s">
        <v>79</v>
      </c>
      <c r="B196" s="246"/>
      <c r="C196" s="132">
        <f>SUM(D196:K196)</f>
        <v>100000</v>
      </c>
      <c r="D196" s="132">
        <f aca="true" t="shared" si="86" ref="D196:N196">D197</f>
        <v>100000</v>
      </c>
      <c r="E196" s="132">
        <f t="shared" si="86"/>
        <v>0</v>
      </c>
      <c r="F196" s="132">
        <f t="shared" si="86"/>
        <v>0</v>
      </c>
      <c r="G196" s="91">
        <f t="shared" si="86"/>
        <v>0</v>
      </c>
      <c r="H196" s="91">
        <f t="shared" si="86"/>
        <v>0</v>
      </c>
      <c r="I196" s="132">
        <f t="shared" si="86"/>
        <v>0</v>
      </c>
      <c r="J196" s="132">
        <f aca="true" t="shared" si="87" ref="J196:L200">J197</f>
        <v>0</v>
      </c>
      <c r="K196" s="132">
        <f t="shared" si="87"/>
        <v>0</v>
      </c>
      <c r="L196" s="132">
        <v>100000</v>
      </c>
      <c r="M196" s="132">
        <v>100000</v>
      </c>
      <c r="N196" s="91">
        <f t="shared" si="86"/>
        <v>0</v>
      </c>
    </row>
    <row r="197" spans="1:14" ht="26.25" customHeight="1">
      <c r="A197" s="240" t="s">
        <v>80</v>
      </c>
      <c r="B197" s="240"/>
      <c r="C197" s="133">
        <f>SUM(D197:K197)</f>
        <v>100000</v>
      </c>
      <c r="D197" s="133">
        <f aca="true" t="shared" si="88" ref="D197:N197">D198</f>
        <v>100000</v>
      </c>
      <c r="E197" s="133">
        <f t="shared" si="88"/>
        <v>0</v>
      </c>
      <c r="F197" s="133">
        <f t="shared" si="88"/>
        <v>0</v>
      </c>
      <c r="G197" s="93">
        <f t="shared" si="88"/>
        <v>0</v>
      </c>
      <c r="H197" s="93">
        <f t="shared" si="88"/>
        <v>0</v>
      </c>
      <c r="I197" s="133">
        <f t="shared" si="88"/>
        <v>0</v>
      </c>
      <c r="J197" s="133">
        <f t="shared" si="87"/>
        <v>0</v>
      </c>
      <c r="K197" s="133">
        <f t="shared" si="87"/>
        <v>0</v>
      </c>
      <c r="L197" s="133">
        <v>100000</v>
      </c>
      <c r="M197" s="133">
        <v>100000</v>
      </c>
      <c r="N197" s="93">
        <f t="shared" si="88"/>
        <v>0</v>
      </c>
    </row>
    <row r="198" spans="1:14" ht="18" customHeight="1">
      <c r="A198" s="110">
        <v>3</v>
      </c>
      <c r="B198" s="101" t="s">
        <v>17</v>
      </c>
      <c r="C198" s="134">
        <f>SUM(D198:K198)</f>
        <v>100000</v>
      </c>
      <c r="D198" s="134">
        <f aca="true" t="shared" si="89" ref="D198:N198">D199</f>
        <v>100000</v>
      </c>
      <c r="E198" s="134">
        <f t="shared" si="89"/>
        <v>0</v>
      </c>
      <c r="F198" s="134">
        <f t="shared" si="89"/>
        <v>0</v>
      </c>
      <c r="G198" s="95">
        <f t="shared" si="89"/>
        <v>0</v>
      </c>
      <c r="H198" s="95">
        <f t="shared" si="89"/>
        <v>0</v>
      </c>
      <c r="I198" s="134">
        <f t="shared" si="89"/>
        <v>0</v>
      </c>
      <c r="J198" s="134">
        <f t="shared" si="87"/>
        <v>0</v>
      </c>
      <c r="K198" s="134">
        <f t="shared" si="87"/>
        <v>0</v>
      </c>
      <c r="L198" s="134">
        <v>100000</v>
      </c>
      <c r="M198" s="134">
        <v>100000</v>
      </c>
      <c r="N198" s="95">
        <f t="shared" si="89"/>
        <v>0</v>
      </c>
    </row>
    <row r="199" spans="1:14" ht="12.75">
      <c r="A199" s="102">
        <v>32</v>
      </c>
      <c r="B199" s="103" t="s">
        <v>22</v>
      </c>
      <c r="C199" s="129">
        <f>SUM(D199:K199)</f>
        <v>100000</v>
      </c>
      <c r="D199" s="129">
        <f aca="true" t="shared" si="90" ref="D199:N199">D200</f>
        <v>100000</v>
      </c>
      <c r="E199" s="129">
        <f t="shared" si="90"/>
        <v>0</v>
      </c>
      <c r="F199" s="129">
        <f t="shared" si="90"/>
        <v>0</v>
      </c>
      <c r="G199" s="82">
        <f t="shared" si="90"/>
        <v>0</v>
      </c>
      <c r="H199" s="82">
        <f t="shared" si="90"/>
        <v>0</v>
      </c>
      <c r="I199" s="129">
        <f t="shared" si="90"/>
        <v>0</v>
      </c>
      <c r="J199" s="129">
        <f t="shared" si="87"/>
        <v>0</v>
      </c>
      <c r="K199" s="129">
        <f t="shared" si="87"/>
        <v>0</v>
      </c>
      <c r="L199" s="129">
        <v>100000</v>
      </c>
      <c r="M199" s="129">
        <v>100000</v>
      </c>
      <c r="N199" s="82">
        <f t="shared" si="90"/>
        <v>0</v>
      </c>
    </row>
    <row r="200" spans="1:14" ht="12.75">
      <c r="A200" s="104">
        <v>323</v>
      </c>
      <c r="B200" s="105" t="s">
        <v>25</v>
      </c>
      <c r="C200" s="130">
        <f>SUM(D200:L200)</f>
        <v>100000</v>
      </c>
      <c r="D200" s="130">
        <f aca="true" t="shared" si="91" ref="D200:N200">D201</f>
        <v>100000</v>
      </c>
      <c r="E200" s="130">
        <f t="shared" si="91"/>
        <v>0</v>
      </c>
      <c r="F200" s="130">
        <f t="shared" si="91"/>
        <v>0</v>
      </c>
      <c r="G200" s="96">
        <f t="shared" si="91"/>
        <v>0</v>
      </c>
      <c r="H200" s="96">
        <f t="shared" si="91"/>
        <v>0</v>
      </c>
      <c r="I200" s="130">
        <f t="shared" si="91"/>
        <v>0</v>
      </c>
      <c r="J200" s="130">
        <f t="shared" si="87"/>
        <v>0</v>
      </c>
      <c r="K200" s="130">
        <f t="shared" si="87"/>
        <v>0</v>
      </c>
      <c r="L200" s="130">
        <f t="shared" si="87"/>
        <v>0</v>
      </c>
      <c r="M200" s="96">
        <f t="shared" si="91"/>
        <v>0</v>
      </c>
      <c r="N200" s="96">
        <f t="shared" si="91"/>
        <v>0</v>
      </c>
    </row>
    <row r="201" spans="1:14" ht="12.75" customHeight="1">
      <c r="A201" s="86">
        <v>3232</v>
      </c>
      <c r="B201" s="87" t="s">
        <v>52</v>
      </c>
      <c r="C201" s="131">
        <f>SUM(D201:L201)</f>
        <v>100000</v>
      </c>
      <c r="D201" s="131">
        <v>100000</v>
      </c>
      <c r="E201" s="131"/>
      <c r="F201" s="131"/>
      <c r="G201" s="85"/>
      <c r="H201" s="85"/>
      <c r="I201" s="131"/>
      <c r="J201" s="131"/>
      <c r="K201" s="131"/>
      <c r="L201" s="131"/>
      <c r="M201" s="85"/>
      <c r="N201" s="85"/>
    </row>
    <row r="202" spans="1:14" ht="12.75">
      <c r="A202" s="86"/>
      <c r="B202" s="87"/>
      <c r="C202" s="131"/>
      <c r="D202" s="131"/>
      <c r="E202" s="131"/>
      <c r="F202" s="131"/>
      <c r="G202" s="85"/>
      <c r="H202" s="85"/>
      <c r="I202" s="131"/>
      <c r="J202" s="131"/>
      <c r="K202" s="131"/>
      <c r="L202" s="131"/>
      <c r="M202" s="85"/>
      <c r="N202" s="85"/>
    </row>
    <row r="203" spans="1:14" s="5" customFormat="1" ht="12.75">
      <c r="A203" s="244" t="s">
        <v>68</v>
      </c>
      <c r="B203" s="244"/>
      <c r="C203" s="136">
        <f aca="true" t="shared" si="92" ref="C203:J203">C6+C25+C68+C75+C113+C179+C196</f>
        <v>14809220.7</v>
      </c>
      <c r="D203" s="136">
        <f t="shared" si="92"/>
        <v>2545399.7</v>
      </c>
      <c r="E203" s="136">
        <f t="shared" si="92"/>
        <v>50600</v>
      </c>
      <c r="F203" s="136">
        <f t="shared" si="92"/>
        <v>666700</v>
      </c>
      <c r="G203" s="136">
        <f t="shared" si="92"/>
        <v>10407721</v>
      </c>
      <c r="H203" s="136">
        <f t="shared" si="92"/>
        <v>3000</v>
      </c>
      <c r="I203" s="136">
        <f t="shared" si="92"/>
        <v>1067200</v>
      </c>
      <c r="J203" s="136">
        <f t="shared" si="92"/>
        <v>30600</v>
      </c>
      <c r="K203" s="136">
        <v>38000</v>
      </c>
      <c r="L203" s="136">
        <f>L6+L25+L68+L75+L113+L179+L196</f>
        <v>14809220.7</v>
      </c>
      <c r="M203" s="136">
        <f>M6+M25+M68+M75+M113+M179+M196</f>
        <v>14809220.7</v>
      </c>
      <c r="N203" s="111">
        <f>N6+N25+N68+N75+N113+N179+N196</f>
        <v>1549500</v>
      </c>
    </row>
    <row r="204" spans="1:14" ht="12.75">
      <c r="A204" s="56"/>
      <c r="B204" s="8"/>
      <c r="C204" s="125"/>
      <c r="D204" s="125"/>
      <c r="E204" s="45"/>
      <c r="F204" s="45"/>
      <c r="G204" s="45"/>
      <c r="H204" s="45"/>
      <c r="I204" s="45"/>
      <c r="J204" s="125"/>
      <c r="K204" s="45"/>
      <c r="L204" s="45"/>
      <c r="M204" s="45"/>
      <c r="N204" s="45"/>
    </row>
    <row r="205" spans="1:14" ht="12.75">
      <c r="A205" s="57"/>
      <c r="B205" s="8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57"/>
      <c r="B206" s="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57"/>
      <c r="B207" s="8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57"/>
      <c r="B208" s="8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57"/>
      <c r="B209" s="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57"/>
      <c r="B210" s="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57"/>
      <c r="B211" s="8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57"/>
      <c r="B212" s="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57"/>
      <c r="B213" s="8"/>
      <c r="C213" s="1"/>
      <c r="D213" s="1"/>
      <c r="E213" s="1"/>
      <c r="F213" s="1"/>
      <c r="G213" s="1"/>
      <c r="H213" s="1" t="s">
        <v>112</v>
      </c>
      <c r="I213" s="1"/>
      <c r="J213" s="1"/>
      <c r="K213" s="1"/>
      <c r="L213" s="1"/>
      <c r="M213" s="1"/>
      <c r="N213" s="1"/>
    </row>
    <row r="214" spans="1:14" ht="12.75">
      <c r="A214" s="57"/>
      <c r="B214" s="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57"/>
      <c r="B215" s="8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57"/>
      <c r="B216" s="8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57"/>
      <c r="B217" s="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57"/>
      <c r="B218" s="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57"/>
      <c r="B219" s="8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57"/>
      <c r="B220" s="8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57"/>
      <c r="B221" s="8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57"/>
      <c r="B222" s="8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57"/>
      <c r="B223" s="8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57"/>
      <c r="B224" s="8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57"/>
      <c r="B225" s="8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57"/>
      <c r="B226" s="8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57"/>
      <c r="B227" s="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57"/>
      <c r="B228" s="8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57"/>
      <c r="B229" s="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57"/>
      <c r="B230" s="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57"/>
      <c r="B231" s="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57"/>
      <c r="B232" s="8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57"/>
      <c r="B233" s="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57"/>
      <c r="B234" s="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57"/>
      <c r="B235" s="8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57"/>
      <c r="B236" s="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57"/>
      <c r="B237" s="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57"/>
      <c r="B238" s="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57"/>
      <c r="B239" s="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57"/>
      <c r="B240" s="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57"/>
      <c r="B241" s="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57"/>
      <c r="B242" s="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57"/>
      <c r="B243" s="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57"/>
      <c r="B244" s="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57"/>
      <c r="B245" s="8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57"/>
      <c r="B246" s="8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57"/>
      <c r="B247" s="8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57"/>
      <c r="B248" s="8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57"/>
      <c r="B249" s="8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57"/>
      <c r="B250" s="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57"/>
      <c r="B251" s="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57"/>
      <c r="B252" s="8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57"/>
      <c r="B253" s="8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57"/>
      <c r="B254" s="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57"/>
      <c r="B255" s="8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57"/>
      <c r="B256" s="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57"/>
      <c r="B257" s="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57"/>
      <c r="B258" s="8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57"/>
      <c r="B259" s="8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57"/>
      <c r="B260" s="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57"/>
      <c r="B261" s="8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57"/>
      <c r="B262" s="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57"/>
      <c r="B263" s="8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57"/>
      <c r="B264" s="8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57"/>
      <c r="B265" s="8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57"/>
      <c r="B266" s="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57"/>
      <c r="B267" s="8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57"/>
      <c r="B268" s="8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57"/>
      <c r="B269" s="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57"/>
      <c r="B270" s="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57"/>
      <c r="B271" s="8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57"/>
      <c r="B272" s="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57"/>
      <c r="B273" s="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57"/>
      <c r="B274" s="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57"/>
      <c r="B275" s="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57"/>
      <c r="B276" s="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57"/>
      <c r="B277" s="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57"/>
      <c r="B278" s="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57"/>
      <c r="B279" s="8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57"/>
      <c r="B280" s="8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57"/>
      <c r="B281" s="8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57"/>
      <c r="B282" s="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57"/>
      <c r="B283" s="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57"/>
      <c r="B284" s="8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57"/>
      <c r="B285" s="8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57"/>
      <c r="B286" s="8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57"/>
      <c r="B287" s="8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57"/>
      <c r="B288" s="8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57"/>
      <c r="B289" s="8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57"/>
      <c r="B290" s="8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57"/>
      <c r="B291" s="8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57"/>
      <c r="B292" s="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57"/>
      <c r="B293" s="8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57"/>
      <c r="B294" s="8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57"/>
      <c r="B295" s="8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57"/>
      <c r="B296" s="8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57"/>
      <c r="B297" s="8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57"/>
      <c r="B298" s="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57"/>
      <c r="B299" s="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57"/>
      <c r="B300" s="8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57"/>
      <c r="B301" s="8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57"/>
      <c r="B302" s="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57"/>
      <c r="B303" s="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57"/>
      <c r="B304" s="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57"/>
      <c r="B305" s="8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57"/>
      <c r="B306" s="8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57"/>
      <c r="B307" s="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57"/>
      <c r="B308" s="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57"/>
      <c r="B309" s="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57"/>
      <c r="B310" s="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57"/>
      <c r="B311" s="8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57"/>
      <c r="B312" s="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57"/>
      <c r="B313" s="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57"/>
      <c r="B314" s="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57"/>
      <c r="B315" s="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57"/>
      <c r="B316" s="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57"/>
      <c r="B317" s="8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57"/>
      <c r="B318" s="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57"/>
      <c r="B319" s="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57"/>
      <c r="B320" s="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57"/>
      <c r="B321" s="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57"/>
      <c r="B322" s="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57"/>
      <c r="B323" s="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57"/>
      <c r="B324" s="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57"/>
      <c r="B325" s="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57"/>
      <c r="B326" s="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57"/>
      <c r="B327" s="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57"/>
      <c r="B328" s="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57"/>
      <c r="B329" s="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57"/>
      <c r="B330" s="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57"/>
      <c r="B331" s="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57"/>
      <c r="B332" s="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57"/>
      <c r="B333" s="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57"/>
      <c r="B334" s="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57"/>
      <c r="B335" s="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57"/>
      <c r="B336" s="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57"/>
      <c r="B337" s="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57"/>
      <c r="B338" s="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57"/>
      <c r="B339" s="8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57"/>
      <c r="B340" s="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57"/>
      <c r="B341" s="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57"/>
      <c r="B342" s="8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57"/>
      <c r="B343" s="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57"/>
      <c r="B344" s="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57"/>
      <c r="B345" s="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57"/>
      <c r="B346" s="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57"/>
      <c r="B347" s="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57"/>
      <c r="B348" s="8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57"/>
      <c r="B349" s="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57"/>
      <c r="B350" s="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57"/>
      <c r="B351" s="8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57"/>
      <c r="B352" s="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57"/>
      <c r="B353" s="8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57"/>
      <c r="B354" s="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57"/>
      <c r="B355" s="8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57"/>
      <c r="B356" s="8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57"/>
      <c r="B357" s="8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57"/>
      <c r="B358" s="8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57"/>
      <c r="B359" s="8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57"/>
      <c r="B360" s="8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57"/>
      <c r="B361" s="8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57"/>
      <c r="B362" s="8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57"/>
      <c r="B363" s="8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57"/>
      <c r="B364" s="8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57"/>
      <c r="B365" s="8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57"/>
      <c r="B366" s="8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57"/>
      <c r="B367" s="8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57"/>
      <c r="B368" s="8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57"/>
      <c r="B369" s="8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57"/>
      <c r="B370" s="8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57"/>
      <c r="B371" s="8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57"/>
      <c r="B372" s="8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57"/>
      <c r="B373" s="8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57"/>
      <c r="B374" s="8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57"/>
      <c r="B375" s="8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57"/>
      <c r="B376" s="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57"/>
      <c r="B377" s="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57"/>
      <c r="B378" s="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57"/>
      <c r="B379" s="8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57"/>
      <c r="B380" s="8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57"/>
      <c r="B381" s="8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57"/>
      <c r="B382" s="8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57"/>
      <c r="B383" s="8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57"/>
      <c r="B384" s="8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57"/>
      <c r="B385" s="8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57"/>
      <c r="B386" s="8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57"/>
      <c r="B387" s="8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57"/>
      <c r="B388" s="8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57"/>
      <c r="B389" s="8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57"/>
      <c r="B390" s="8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57"/>
      <c r="B391" s="8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57"/>
      <c r="B392" s="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57"/>
      <c r="B393" s="8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57"/>
      <c r="B394" s="8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57"/>
      <c r="B395" s="8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57"/>
      <c r="B396" s="8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57"/>
      <c r="B397" s="8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57"/>
      <c r="B398" s="8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57"/>
      <c r="B399" s="8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57"/>
      <c r="B400" s="8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57"/>
      <c r="B401" s="8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57"/>
      <c r="B402" s="8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57"/>
      <c r="B403" s="8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57"/>
      <c r="B404" s="8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57"/>
      <c r="B405" s="8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57"/>
      <c r="B406" s="8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57"/>
      <c r="B407" s="8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57"/>
      <c r="B408" s="8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57"/>
      <c r="B409" s="8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57"/>
      <c r="B410" s="8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57"/>
      <c r="B411" s="8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57"/>
      <c r="B412" s="8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57"/>
      <c r="B413" s="8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57"/>
      <c r="B414" s="8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57"/>
      <c r="B415" s="8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57"/>
      <c r="B416" s="8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57"/>
      <c r="B417" s="8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57"/>
      <c r="B418" s="8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57"/>
      <c r="B419" s="8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57"/>
      <c r="B420" s="8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57"/>
      <c r="B421" s="8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57"/>
      <c r="B422" s="8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57"/>
      <c r="B423" s="8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57"/>
      <c r="B424" s="8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57"/>
      <c r="B425" s="8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57"/>
      <c r="B426" s="8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57"/>
      <c r="B427" s="8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57"/>
      <c r="B428" s="8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57"/>
      <c r="B429" s="8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57"/>
      <c r="B430" s="8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57"/>
      <c r="B431" s="8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57"/>
      <c r="B432" s="8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57"/>
      <c r="B433" s="8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57"/>
      <c r="B434" s="8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57"/>
      <c r="B435" s="8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57"/>
      <c r="B436" s="8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57"/>
      <c r="B437" s="8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57"/>
      <c r="B438" s="8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57"/>
      <c r="B439" s="8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57"/>
      <c r="B440" s="8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57"/>
      <c r="B441" s="8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57"/>
      <c r="B442" s="8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57"/>
      <c r="B443" s="8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57"/>
      <c r="B444" s="8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57"/>
      <c r="B445" s="8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57"/>
      <c r="B446" s="8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57"/>
      <c r="B447" s="8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57"/>
      <c r="B448" s="8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57"/>
      <c r="B449" s="8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57"/>
      <c r="B450" s="8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57"/>
      <c r="B451" s="8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57"/>
      <c r="B452" s="8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57"/>
      <c r="B453" s="8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57"/>
      <c r="B454" s="8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57"/>
      <c r="B455" s="8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57"/>
      <c r="B456" s="8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57"/>
      <c r="B457" s="8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57"/>
      <c r="B458" s="8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57"/>
      <c r="B459" s="8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57"/>
      <c r="B460" s="8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57"/>
      <c r="B461" s="8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57"/>
      <c r="B462" s="8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57"/>
      <c r="B463" s="8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57"/>
      <c r="B464" s="8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57"/>
      <c r="B465" s="8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57"/>
      <c r="B466" s="8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57"/>
      <c r="B467" s="8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57"/>
      <c r="B468" s="8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57"/>
      <c r="B469" s="8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57"/>
      <c r="B470" s="8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57"/>
      <c r="B471" s="8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57"/>
      <c r="B472" s="8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57"/>
      <c r="B473" s="8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57"/>
      <c r="B474" s="8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57"/>
      <c r="B475" s="8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57"/>
      <c r="B476" s="8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57"/>
      <c r="B477" s="8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57"/>
      <c r="B478" s="8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57"/>
      <c r="B479" s="8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57"/>
      <c r="B480" s="8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57"/>
      <c r="B481" s="8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57"/>
      <c r="B482" s="8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57"/>
      <c r="B483" s="8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57"/>
      <c r="B484" s="8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57"/>
      <c r="B485" s="8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57"/>
      <c r="B486" s="8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57"/>
      <c r="B487" s="8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57"/>
      <c r="B488" s="8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57"/>
      <c r="B489" s="8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57"/>
      <c r="B490" s="8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57"/>
      <c r="B491" s="8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</sheetData>
  <sheetProtection/>
  <mergeCells count="18">
    <mergeCell ref="A68:B68"/>
    <mergeCell ref="A69:B69"/>
    <mergeCell ref="A196:B196"/>
    <mergeCell ref="A1:N1"/>
    <mergeCell ref="A115:B115"/>
    <mergeCell ref="A136:B136"/>
    <mergeCell ref="A179:B179"/>
    <mergeCell ref="A197:B197"/>
    <mergeCell ref="A156:B156"/>
    <mergeCell ref="A125:B125"/>
    <mergeCell ref="A203:B203"/>
    <mergeCell ref="A6:B6"/>
    <mergeCell ref="A25:B25"/>
    <mergeCell ref="A75:B75"/>
    <mergeCell ref="A113:B113"/>
    <mergeCell ref="A26:B26"/>
    <mergeCell ref="A114:B114"/>
  </mergeCells>
  <printOptions horizontalCentered="1"/>
  <pageMargins left="0" right="0" top="0" bottom="0" header="0.11811023622047244" footer="0.11811023622047244"/>
  <pageSetup firstPageNumber="3" useFirstPageNumber="1" horizontalDpi="600" verticalDpi="600" orientation="landscape" paperSize="9" scale="90" r:id="rId1"/>
  <headerFooter alignWithMargins="0">
    <oddFooter>&amp;R&amp;P</oddFooter>
  </headerFooter>
  <ignoredErrors>
    <ignoredError sqref="D62:H62 N62 D117:H117 E114:H114 N114 D127:H127 N127 D138:H138 N138 K117 K114 K127 K138 I62 I117 I114 I127 I1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2017-12-29T09:35:10Z</cp:lastPrinted>
  <dcterms:created xsi:type="dcterms:W3CDTF">2013-09-11T11:00:21Z</dcterms:created>
  <dcterms:modified xsi:type="dcterms:W3CDTF">2018-03-20T14:31:54Z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