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PRIHODA'!$A$1:$I$45</definedName>
  </definedNames>
  <calcPr fullCalcOnLoad="1"/>
</workbook>
</file>

<file path=xl/sharedStrings.xml><?xml version="1.0" encoding="utf-8"?>
<sst xmlns="http://schemas.openxmlformats.org/spreadsheetml/2006/main" count="319" uniqueCount="158">
  <si>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</si>
  <si>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</si>
  <si>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</si>
  <si>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</si>
  <si>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</si>
  <si>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</si>
  <si>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</si>
  <si>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</si>
  <si>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</si>
  <si>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</si>
  <si>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</si>
  <si>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</si>
  <si>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</si>
  <si>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</si>
  <si>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</si>
  <si>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</si>
  <si>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</si>
  <si>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</si>
  <si>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</si>
  <si>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</si>
  <si>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</si>
  <si>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</si>
  <si>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</si>
  <si>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</si>
  <si>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</si>
  <si>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</si>
  <si>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</si>
  <si>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</si>
  <si>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</si>
  <si>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</si>
  <si>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</si>
  <si>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</si>
  <si>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</si>
  <si>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</si>
  <si>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</si>
  <si>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</si>
  <si>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</si>
  <si>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</si>
  <si>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</si>
  <si>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</si>
  <si>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</si>
  <si>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</si>
  <si>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</si>
  <si>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</si>
  <si>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</si>
  <si>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</si>
  <si>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</si>
  <si>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</si>
  <si>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</si>
  <si>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</si>
  <si>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</si>
  <si>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</si>
  <si>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</si>
  <si>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</si>
  <si>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</si>
  <si>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</si>
  <si>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</si>
  <si>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</si>
  <si>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</si>
  <si>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</si>
  <si>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</si>
  <si>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</si>
  <si>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</si>
  <si>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</si>
  <si>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</si>
  <si>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</si>
  <si>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Usluge promidžbe i informiranja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</si>
  <si>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</si>
  <si>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</si>
  <si>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</si>
  <si>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</si>
  <si>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Tekući projekt T100003 Natjecanja</t>
  </si>
  <si>
    <t>Aktivnost A100001 Rashodi poslovanja</t>
  </si>
  <si>
    <t>Pomoći - državni proračun</t>
  </si>
  <si>
    <t>Pomoći - AZOO</t>
  </si>
  <si>
    <t>Pomoći - HZZ</t>
  </si>
  <si>
    <t>Tekući projekt T100002 Županijska stručna vijeća</t>
  </si>
  <si>
    <t>Prihodi od posebne namjene</t>
  </si>
  <si>
    <t>Zatezne kamate</t>
  </si>
  <si>
    <t>Oprema za održavanje i zaštitu</t>
  </si>
  <si>
    <t>OŠ "STJEPAN RADIĆ", BOŽJAKOVINA</t>
  </si>
  <si>
    <t>OIB: 88416031045</t>
  </si>
  <si>
    <t>PRIHODI OD PRODAJE NEFINANCIJSKE IMOVINE</t>
  </si>
  <si>
    <t>Naknade za rad predstavničkih i izvršnih tijela, povjerenstava i sl.</t>
  </si>
  <si>
    <t>Usluge telefona, pošte i prijev.</t>
  </si>
  <si>
    <t>Ostali nespomenuti rashodi poslo.</t>
  </si>
  <si>
    <t>Pomoći - gradski/općinski proračun</t>
  </si>
  <si>
    <t xml:space="preserve"> </t>
  </si>
  <si>
    <t xml:space="preserve">RASHODI POSLOVANJA </t>
  </si>
  <si>
    <t xml:space="preserve">PRIHODI/RASHODI TEKUĆA GODINA </t>
  </si>
  <si>
    <t>Prijedlog plana za 2018.</t>
  </si>
  <si>
    <t>Projekcija plana za 2019.</t>
  </si>
  <si>
    <t>Projekcija plana za 2020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</si>
  <si>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</si>
  <si>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</si>
  <si>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</si>
  <si>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</si>
  <si>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 xml:space="preserve">PLAN PRIHODA I PRIMITAKA </t>
  </si>
  <si>
    <t>Ukupno prihodi i primici za 2020.</t>
  </si>
  <si>
    <t>Troškovi sudskih postupaka</t>
  </si>
  <si>
    <t>Članarine i norme</t>
  </si>
  <si>
    <t>Pristrojbe i naknade</t>
  </si>
  <si>
    <t>Pristojbe i naknade</t>
  </si>
  <si>
    <t>Program 1001  Minimalni standard u osnovnom školstvu - materijalni i financijski rashodi</t>
  </si>
  <si>
    <t>Tekući projekt T100027 Međunarodna suradnja</t>
  </si>
  <si>
    <t>Ostale naknade građ. i kuć. iz proračuna</t>
  </si>
  <si>
    <t>Naknade građ i kuć. U naravi</t>
  </si>
  <si>
    <t>Nakn. Građanima i kućanstvima na temelju osiguranja i druge naknade</t>
  </si>
  <si>
    <t xml:space="preserve">Ravnatelj: </t>
  </si>
  <si>
    <t>____________________________</t>
  </si>
  <si>
    <t xml:space="preserve">          (Jure Mišković, prof)</t>
  </si>
  <si>
    <t>2021.</t>
  </si>
  <si>
    <t>Ukupno prihodi i primici za 2021.</t>
  </si>
  <si>
    <t>Sportska i glazbena oprema</t>
  </si>
  <si>
    <t>Projekcija plana za 2022.</t>
  </si>
  <si>
    <t>2022.</t>
  </si>
  <si>
    <t>Ukupno prihodi i primici za 2022.</t>
  </si>
  <si>
    <t>FINANCIJSKI PLAN  RASHODA I IZDATAKA</t>
  </si>
  <si>
    <t>Razdjel 003 UPRAVNI ODJEL ZA POLJOPRIVREDU</t>
  </si>
  <si>
    <t>Glava 003006 PROJEKTI I PROGRAMI EU</t>
  </si>
  <si>
    <t>Glavni program P52 PROJEKTI I PROGRAMI  EU</t>
  </si>
  <si>
    <t>Razdjel 004 UPRAVNI ODJEL ZA PROSVJETU,KULTURU, SPORT I TEHNIČKU KULTURU</t>
  </si>
  <si>
    <t>Glava 004002 OSNOVNO ŠKOLSTVO</t>
  </si>
  <si>
    <t>Aktivnost A100002 Tekuće i investicijsko održavanje-minimalni standard</t>
  </si>
  <si>
    <t>Glava 004004 ŠKOLSTVO-OSTALE IZVAN DECENTRALIZIRANE FUNKCIJE</t>
  </si>
  <si>
    <t>Glavni program P17 POTREBE IZNAD MINIMALNOG STANDARDA</t>
  </si>
  <si>
    <t>Glava 004008 OSNOVNE I SREDNJE ŠKOLE IZVAN ŽUPANIJSKOG PRORAČUNA</t>
  </si>
  <si>
    <t>Glavni program P63 PROGRAMI OSNOVNIH ŠKOLA IZVAN ŽUPANIJSKOG PRORAČUNA</t>
  </si>
  <si>
    <t>Vlastiti prihodi-3.3.</t>
  </si>
  <si>
    <t>Prihodi za posebne namjene- 4.L.</t>
  </si>
  <si>
    <t>Pomoći - državni proračun-5.K.</t>
  </si>
  <si>
    <t>Pomoći - AZOO-5.K.</t>
  </si>
  <si>
    <t>Pomoći - gradski /općinski proračun-5.K.</t>
  </si>
  <si>
    <t>Pomoći - HZZ-5.K.</t>
  </si>
  <si>
    <t>Donacije-6.3.</t>
  </si>
  <si>
    <t>Tekući projekt T100003 ŠKOLSKA KUHINJA</t>
  </si>
  <si>
    <t>Tekući projekt T100008 UČENIČKE ZADRUGE</t>
  </si>
  <si>
    <t>Tekući projekt T100012 OPREMA ŠKOLA</t>
  </si>
  <si>
    <t>Tekući projekt T100020 NABAVA UDŽBENIKA ZA UČENIKE</t>
  </si>
  <si>
    <t>Program 1001 PROGRAMI OSNOVNIH ŠKOLA IZVAN ŽUPANIJSKOG PRORAČUNA</t>
  </si>
  <si>
    <t>Aktivnost A100002 ADMIN.,TEHNIČKO I STRUČNO OSOBLJE</t>
  </si>
  <si>
    <t>Tekući projekt T100001 Županijska stručna vijeća</t>
  </si>
  <si>
    <t>Tekući Projekt T100011 NOVA ŠKOLSKA SHEMA VOĆA I POVRĆA TE MLIJEKA I MLIJEČNIH PROIZVODA</t>
  </si>
  <si>
    <t xml:space="preserve">Tekući projekt T100031 Prsten potpore III.- pomoćnici u nastavi </t>
  </si>
  <si>
    <t>GLAVNI PROGRAM P15 MINIMALNI STANDARD U OSNOVNOM ŠKOLSTVU</t>
  </si>
  <si>
    <t>Prehrana- mlijeko</t>
  </si>
  <si>
    <t>Prehrana-voće</t>
  </si>
  <si>
    <t>Nakn. građanima i kuć. u naravi</t>
  </si>
  <si>
    <t>Program 1002 KAPITALNO ULAGANJE</t>
  </si>
  <si>
    <t>Tekući projekt T100001 OPREMA ŠKOLA</t>
  </si>
  <si>
    <t>Program 1001 POTICANJE KORIŠTENJA SREDSTAVA EU</t>
  </si>
  <si>
    <t>Financijski  plan za 2021.</t>
  </si>
  <si>
    <t>Projekcija plana za 2023.</t>
  </si>
  <si>
    <t>2023.</t>
  </si>
  <si>
    <r>
      <t>FINANCIJSKI PLAN (OŠ ˇSTJEPAN RADIĆˇ BOŽJAKOVINA-14234</t>
    </r>
    <r>
      <rPr>
        <b/>
        <sz val="10"/>
        <color indexed="8"/>
        <rFont val="Arial"/>
        <family val="2"/>
      </rPr>
      <t>)  ZA 2021. S PROJEKCIJAMA ZA 2022.I 2023.</t>
    </r>
  </si>
  <si>
    <t xml:space="preserve"> Plan za 2021.</t>
  </si>
  <si>
    <t>Tekući projekt T100023 PROVEDBA KURIKULARNE REFORME</t>
  </si>
  <si>
    <t>Tekući projekt T100006 PRODUŽENI BORAVAK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</si>
</sst>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#,##0.0"/>
    <numFmt numFmtId="182" formatCode="0.0"/>
    <numFmt numFmtId="183" formatCode="#,##0.00\ _k_n"/>
    <numFmt numFmtId="184" formatCode="#,##0.00\ &quot;kn&quot;"/>
    <numFmt numFmtId="185" formatCode="#,##0.00_ ;\-#,##0.0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3" fontId="21" fillId="0" borderId="20" xfId="0" applyNumberFormat="1" applyFont="1" applyBorder="1" applyAlignment="1">
      <alignment/>
    </xf>
    <xf numFmtId="1" fontId="21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5" xfId="0" applyNumberFormat="1" applyFont="1" applyFill="1" applyBorder="1" applyAlignment="1">
      <alignment horizontal="right" vertical="top" wrapText="1"/>
    </xf>
    <xf numFmtId="1" fontId="22" fillId="47" borderId="26" xfId="0" applyNumberFormat="1" applyFont="1" applyFill="1" applyBorder="1" applyAlignment="1">
      <alignment horizontal="left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28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7" fillId="48" borderId="34" xfId="0" applyNumberFormat="1" applyFont="1" applyFill="1" applyBorder="1" applyAlignment="1" applyProtection="1">
      <alignment horizontal="center"/>
      <protection/>
    </xf>
    <xf numFmtId="0" fontId="27" fillId="48" borderId="34" xfId="0" applyNumberFormat="1" applyFont="1" applyFill="1" applyBorder="1" applyAlignment="1" applyProtection="1">
      <alignment horizontal="left" wrapText="1"/>
      <protection/>
    </xf>
    <xf numFmtId="0" fontId="27" fillId="49" borderId="34" xfId="0" applyNumberFormat="1" applyFont="1" applyFill="1" applyBorder="1" applyAlignment="1" applyProtection="1">
      <alignment horizontal="center"/>
      <protection/>
    </xf>
    <xf numFmtId="0" fontId="27" fillId="49" borderId="34" xfId="0" applyNumberFormat="1" applyFont="1" applyFill="1" applyBorder="1" applyAlignment="1" applyProtection="1">
      <alignment wrapText="1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7" fillId="48" borderId="34" xfId="0" applyNumberFormat="1" applyFont="1" applyFill="1" applyBorder="1" applyAlignment="1" applyProtection="1">
      <alignment wrapText="1"/>
      <protection/>
    </xf>
    <xf numFmtId="3" fontId="27" fillId="48" borderId="34" xfId="0" applyNumberFormat="1" applyFont="1" applyFill="1" applyBorder="1" applyAlignment="1" applyProtection="1">
      <alignment horizontal="center"/>
      <protection/>
    </xf>
    <xf numFmtId="3" fontId="27" fillId="48" borderId="34" xfId="0" applyNumberFormat="1" applyFont="1" applyFill="1" applyBorder="1" applyAlignment="1" applyProtection="1">
      <alignment wrapText="1"/>
      <protection/>
    </xf>
    <xf numFmtId="3" fontId="27" fillId="49" borderId="34" xfId="0" applyNumberFormat="1" applyFont="1" applyFill="1" applyBorder="1" applyAlignment="1" applyProtection="1">
      <alignment horizontal="center"/>
      <protection/>
    </xf>
    <xf numFmtId="3" fontId="27" fillId="49" borderId="34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Fill="1" applyBorder="1" applyAlignment="1" applyProtection="1">
      <alignment horizontal="center"/>
      <protection/>
    </xf>
    <xf numFmtId="3" fontId="27" fillId="0" borderId="34" xfId="0" applyNumberFormat="1" applyFont="1" applyFill="1" applyBorder="1" applyAlignment="1" applyProtection="1">
      <alignment wrapText="1"/>
      <protection/>
    </xf>
    <xf numFmtId="3" fontId="25" fillId="0" borderId="34" xfId="0" applyNumberFormat="1" applyFont="1" applyFill="1" applyBorder="1" applyAlignment="1" applyProtection="1">
      <alignment wrapText="1"/>
      <protection/>
    </xf>
    <xf numFmtId="3" fontId="27" fillId="48" borderId="34" xfId="0" applyNumberFormat="1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7" fillId="34" borderId="38" xfId="75" applyBorder="1" applyAlignment="1">
      <alignment/>
    </xf>
    <xf numFmtId="0" fontId="22" fillId="0" borderId="39" xfId="0" applyFont="1" applyBorder="1" applyAlignment="1">
      <alignment vertical="center" wrapText="1"/>
    </xf>
    <xf numFmtId="0" fontId="17" fillId="34" borderId="40" xfId="75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7" fillId="34" borderId="7" xfId="75" applyAlignment="1">
      <alignment horizontal="left"/>
    </xf>
    <xf numFmtId="1" fontId="17" fillId="34" borderId="43" xfId="75" applyNumberFormat="1" applyBorder="1" applyAlignment="1">
      <alignment horizontal="left" wrapText="1"/>
    </xf>
    <xf numFmtId="1" fontId="17" fillId="34" borderId="44" xfId="75" applyNumberFormat="1" applyBorder="1" applyAlignment="1">
      <alignment horizontal="left" wrapText="1"/>
    </xf>
    <xf numFmtId="1" fontId="17" fillId="34" borderId="45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24" borderId="34" xfId="0" applyNumberFormat="1" applyFont="1" applyFill="1" applyBorder="1" applyAlignment="1" applyProtection="1">
      <alignment/>
      <protection/>
    </xf>
    <xf numFmtId="4" fontId="0" fillId="0" borderId="46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21" fillId="0" borderId="47" xfId="0" applyNumberFormat="1" applyFont="1" applyBorder="1" applyAlignment="1">
      <alignment/>
    </xf>
    <xf numFmtId="4" fontId="21" fillId="0" borderId="47" xfId="0" applyNumberFormat="1" applyFont="1" applyBorder="1" applyAlignment="1">
      <alignment horizontal="right"/>
    </xf>
    <xf numFmtId="4" fontId="21" fillId="0" borderId="23" xfId="0" applyNumberFormat="1" applyFont="1" applyBorder="1" applyAlignment="1">
      <alignment horizontal="right"/>
    </xf>
    <xf numFmtId="4" fontId="40" fillId="34" borderId="48" xfId="75" applyNumberFormat="1" applyFont="1" applyBorder="1" applyAlignment="1">
      <alignment/>
    </xf>
    <xf numFmtId="1" fontId="25" fillId="0" borderId="34" xfId="0" applyNumberFormat="1" applyFont="1" applyFill="1" applyBorder="1" applyAlignment="1" applyProtection="1">
      <alignment horizontal="center"/>
      <protection/>
    </xf>
    <xf numFmtId="1" fontId="22" fillId="0" borderId="47" xfId="0" applyNumberFormat="1" applyFont="1" applyBorder="1" applyAlignment="1">
      <alignment wrapText="1"/>
    </xf>
    <xf numFmtId="4" fontId="21" fillId="0" borderId="49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17" fillId="34" borderId="50" xfId="75" applyBorder="1" applyAlignment="1">
      <alignment/>
    </xf>
    <xf numFmtId="0" fontId="21" fillId="0" borderId="51" xfId="0" applyFont="1" applyBorder="1" applyAlignment="1">
      <alignment/>
    </xf>
    <xf numFmtId="4" fontId="40" fillId="34" borderId="41" xfId="75" applyNumberFormat="1" applyFont="1" applyBorder="1" applyAlignment="1">
      <alignment/>
    </xf>
    <xf numFmtId="0" fontId="0" fillId="0" borderId="52" xfId="0" applyBorder="1" applyAlignment="1">
      <alignment/>
    </xf>
    <xf numFmtId="4" fontId="40" fillId="34" borderId="37" xfId="75" applyNumberFormat="1" applyFont="1" applyBorder="1" applyAlignment="1">
      <alignment/>
    </xf>
    <xf numFmtId="0" fontId="0" fillId="0" borderId="53" xfId="0" applyBorder="1" applyAlignment="1">
      <alignment/>
    </xf>
    <xf numFmtId="0" fontId="17" fillId="34" borderId="54" xfId="75" applyBorder="1" applyAlignment="1">
      <alignment horizontal="left"/>
    </xf>
    <xf numFmtId="0" fontId="17" fillId="34" borderId="55" xfId="75" applyBorder="1" applyAlignment="1">
      <alignment horizontal="left"/>
    </xf>
    <xf numFmtId="0" fontId="17" fillId="34" borderId="34" xfId="75" applyBorder="1" applyAlignment="1">
      <alignment horizontal="left"/>
    </xf>
    <xf numFmtId="0" fontId="0" fillId="0" borderId="56" xfId="0" applyBorder="1" applyAlignment="1">
      <alignment/>
    </xf>
    <xf numFmtId="1" fontId="21" fillId="0" borderId="57" xfId="0" applyNumberFormat="1" applyFont="1" applyBorder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6" fillId="0" borderId="34" xfId="0" applyFont="1" applyBorder="1" applyAlignment="1">
      <alignment horizontal="center" vertical="center" wrapText="1"/>
    </xf>
    <xf numFmtId="180" fontId="66" fillId="0" borderId="34" xfId="0" applyNumberFormat="1" applyFont="1" applyBorder="1" applyAlignment="1">
      <alignment horizontal="right" vertical="center"/>
    </xf>
    <xf numFmtId="180" fontId="67" fillId="0" borderId="34" xfId="0" applyNumberFormat="1" applyFont="1" applyBorder="1" applyAlignment="1">
      <alignment horizontal="right" vertical="center"/>
    </xf>
    <xf numFmtId="0" fontId="67" fillId="0" borderId="34" xfId="0" applyFont="1" applyBorder="1" applyAlignment="1">
      <alignment horizontal="right" vertical="center"/>
    </xf>
    <xf numFmtId="0" fontId="66" fillId="0" borderId="34" xfId="0" applyFont="1" applyBorder="1" applyAlignment="1">
      <alignment horizontal="right" vertical="center"/>
    </xf>
    <xf numFmtId="0" fontId="66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3" fontId="66" fillId="0" borderId="34" xfId="0" applyNumberFormat="1" applyFont="1" applyBorder="1" applyAlignment="1">
      <alignment horizontal="right" vertical="center"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66" fillId="0" borderId="53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2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27" fillId="50" borderId="34" xfId="0" applyNumberFormat="1" applyFont="1" applyFill="1" applyBorder="1" applyAlignment="1" applyProtection="1">
      <alignment wrapText="1"/>
      <protection/>
    </xf>
    <xf numFmtId="0" fontId="25" fillId="50" borderId="34" xfId="0" applyNumberFormat="1" applyFont="1" applyFill="1" applyBorder="1" applyAlignment="1" applyProtection="1">
      <alignment horizontal="center"/>
      <protection/>
    </xf>
    <xf numFmtId="0" fontId="25" fillId="51" borderId="34" xfId="0" applyNumberFormat="1" applyFont="1" applyFill="1" applyBorder="1" applyAlignment="1" applyProtection="1">
      <alignment horizontal="center"/>
      <protection/>
    </xf>
    <xf numFmtId="0" fontId="27" fillId="51" borderId="34" xfId="0" applyNumberFormat="1" applyFont="1" applyFill="1" applyBorder="1" applyAlignment="1" applyProtection="1">
      <alignment wrapText="1"/>
      <protection/>
    </xf>
    <xf numFmtId="4" fontId="66" fillId="0" borderId="34" xfId="0" applyNumberFormat="1" applyFont="1" applyBorder="1" applyAlignment="1">
      <alignment horizontal="right" vertical="center" wrapText="1"/>
    </xf>
    <xf numFmtId="2" fontId="67" fillId="0" borderId="34" xfId="0" applyNumberFormat="1" applyFont="1" applyBorder="1" applyAlignment="1">
      <alignment horizontal="right" vertical="center"/>
    </xf>
    <xf numFmtId="2" fontId="66" fillId="0" borderId="34" xfId="0" applyNumberFormat="1" applyFont="1" applyBorder="1" applyAlignment="1">
      <alignment horizontal="right" vertical="center"/>
    </xf>
    <xf numFmtId="2" fontId="68" fillId="0" borderId="0" xfId="0" applyNumberFormat="1" applyFont="1" applyBorder="1" applyAlignment="1">
      <alignment vertical="center"/>
    </xf>
    <xf numFmtId="0" fontId="4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43" fontId="25" fillId="0" borderId="0" xfId="0" applyNumberFormat="1" applyFont="1" applyFill="1" applyBorder="1" applyAlignment="1" applyProtection="1">
      <alignment/>
      <protection/>
    </xf>
    <xf numFmtId="4" fontId="40" fillId="34" borderId="34" xfId="75" applyNumberFormat="1" applyFont="1" applyBorder="1" applyAlignment="1">
      <alignment/>
    </xf>
    <xf numFmtId="183" fontId="26" fillId="52" borderId="34" xfId="0" applyNumberFormat="1" applyFont="1" applyFill="1" applyBorder="1" applyAlignment="1" applyProtection="1">
      <alignment wrapText="1"/>
      <protection/>
    </xf>
    <xf numFmtId="185" fontId="26" fillId="28" borderId="34" xfId="0" applyNumberFormat="1" applyFont="1" applyFill="1" applyBorder="1" applyAlignment="1" applyProtection="1">
      <alignment/>
      <protection/>
    </xf>
    <xf numFmtId="0" fontId="26" fillId="52" borderId="34" xfId="0" applyNumberFormat="1" applyFont="1" applyFill="1" applyBorder="1" applyAlignment="1" applyProtection="1">
      <alignment/>
      <protection/>
    </xf>
    <xf numFmtId="4" fontId="26" fillId="52" borderId="34" xfId="0" applyNumberFormat="1" applyFont="1" applyFill="1" applyBorder="1" applyAlignment="1" applyProtection="1">
      <alignment/>
      <protection/>
    </xf>
    <xf numFmtId="4" fontId="26" fillId="28" borderId="34" xfId="0" applyNumberFormat="1" applyFont="1" applyFill="1" applyBorder="1" applyAlignment="1" applyProtection="1">
      <alignment/>
      <protection/>
    </xf>
    <xf numFmtId="0" fontId="26" fillId="28" borderId="34" xfId="0" applyNumberFormat="1" applyFont="1" applyFill="1" applyBorder="1" applyAlignment="1" applyProtection="1">
      <alignment/>
      <protection/>
    </xf>
    <xf numFmtId="4" fontId="44" fillId="50" borderId="34" xfId="0" applyNumberFormat="1" applyFont="1" applyFill="1" applyBorder="1" applyAlignment="1" applyProtection="1">
      <alignment/>
      <protection/>
    </xf>
    <xf numFmtId="3" fontId="44" fillId="50" borderId="34" xfId="0" applyNumberFormat="1" applyFont="1" applyFill="1" applyBorder="1" applyAlignment="1" applyProtection="1">
      <alignment/>
      <protection/>
    </xf>
    <xf numFmtId="4" fontId="44" fillId="51" borderId="34" xfId="0" applyNumberFormat="1" applyFont="1" applyFill="1" applyBorder="1" applyAlignment="1" applyProtection="1">
      <alignment/>
      <protection/>
    </xf>
    <xf numFmtId="3" fontId="44" fillId="51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/>
      <protection/>
    </xf>
    <xf numFmtId="4" fontId="26" fillId="52" borderId="34" xfId="0" applyNumberFormat="1" applyFont="1" applyFill="1" applyBorder="1" applyAlignment="1" applyProtection="1">
      <alignment horizontal="right"/>
      <protection/>
    </xf>
    <xf numFmtId="4" fontId="26" fillId="52" borderId="34" xfId="0" applyNumberFormat="1" applyFont="1" applyFill="1" applyBorder="1" applyAlignment="1" applyProtection="1">
      <alignment wrapText="1"/>
      <protection/>
    </xf>
    <xf numFmtId="4" fontId="26" fillId="28" borderId="34" xfId="0" applyNumberFormat="1" applyFont="1" applyFill="1" applyBorder="1" applyAlignment="1" applyProtection="1">
      <alignment horizontal="right"/>
      <protection/>
    </xf>
    <xf numFmtId="4" fontId="26" fillId="48" borderId="34" xfId="0" applyNumberFormat="1" applyFont="1" applyFill="1" applyBorder="1" applyAlignment="1" applyProtection="1">
      <alignment horizontal="right"/>
      <protection/>
    </xf>
    <xf numFmtId="4" fontId="26" fillId="49" borderId="34" xfId="0" applyNumberFormat="1" applyFont="1" applyFill="1" applyBorder="1" applyAlignment="1" applyProtection="1">
      <alignment/>
      <protection/>
    </xf>
    <xf numFmtId="3" fontId="26" fillId="49" borderId="34" xfId="0" applyNumberFormat="1" applyFont="1" applyFill="1" applyBorder="1" applyAlignment="1" applyProtection="1">
      <alignment/>
      <protection/>
    </xf>
    <xf numFmtId="4" fontId="26" fillId="0" borderId="34" xfId="0" applyNumberFormat="1" applyFont="1" applyFill="1" applyBorder="1" applyAlignment="1" applyProtection="1">
      <alignment/>
      <protection/>
    </xf>
    <xf numFmtId="3" fontId="26" fillId="0" borderId="34" xfId="0" applyNumberFormat="1" applyFont="1" applyFill="1" applyBorder="1" applyAlignment="1" applyProtection="1">
      <alignment/>
      <protection/>
    </xf>
    <xf numFmtId="3" fontId="45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 horizontal="right"/>
      <protection/>
    </xf>
    <xf numFmtId="4" fontId="26" fillId="0" borderId="34" xfId="0" applyNumberFormat="1" applyFont="1" applyFill="1" applyBorder="1" applyAlignment="1" applyProtection="1">
      <alignment/>
      <protection/>
    </xf>
    <xf numFmtId="0" fontId="44" fillId="0" borderId="34" xfId="0" applyNumberFormat="1" applyFont="1" applyFill="1" applyBorder="1" applyAlignment="1" applyProtection="1">
      <alignment/>
      <protection/>
    </xf>
    <xf numFmtId="4" fontId="26" fillId="19" borderId="34" xfId="0" applyNumberFormat="1" applyFont="1" applyFill="1" applyBorder="1" applyAlignment="1" applyProtection="1">
      <alignment/>
      <protection/>
    </xf>
    <xf numFmtId="4" fontId="26" fillId="48" borderId="34" xfId="0" applyNumberFormat="1" applyFont="1" applyFill="1" applyBorder="1" applyAlignment="1" applyProtection="1">
      <alignment/>
      <protection/>
    </xf>
    <xf numFmtId="3" fontId="26" fillId="48" borderId="34" xfId="0" applyNumberFormat="1" applyFont="1" applyFill="1" applyBorder="1" applyAlignment="1" applyProtection="1">
      <alignment/>
      <protection/>
    </xf>
    <xf numFmtId="4" fontId="26" fillId="53" borderId="34" xfId="0" applyNumberFormat="1" applyFont="1" applyFill="1" applyBorder="1" applyAlignment="1" applyProtection="1">
      <alignment/>
      <protection/>
    </xf>
    <xf numFmtId="4" fontId="44" fillId="53" borderId="34" xfId="0" applyNumberFormat="1" applyFont="1" applyFill="1" applyBorder="1" applyAlignment="1" applyProtection="1">
      <alignment/>
      <protection/>
    </xf>
    <xf numFmtId="4" fontId="26" fillId="50" borderId="34" xfId="0" applyNumberFormat="1" applyFont="1" applyFill="1" applyBorder="1" applyAlignment="1" applyProtection="1">
      <alignment/>
      <protection/>
    </xf>
    <xf numFmtId="4" fontId="26" fillId="51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 horizontal="right"/>
      <protection/>
    </xf>
    <xf numFmtId="3" fontId="26" fillId="28" borderId="34" xfId="0" applyNumberFormat="1" applyFont="1" applyFill="1" applyBorder="1" applyAlignment="1" applyProtection="1">
      <alignment/>
      <protection/>
    </xf>
    <xf numFmtId="4" fontId="44" fillId="0" borderId="34" xfId="0" applyNumberFormat="1" applyFont="1" applyFill="1" applyBorder="1" applyAlignment="1" applyProtection="1">
      <alignment/>
      <protection/>
    </xf>
    <xf numFmtId="3" fontId="44" fillId="0" borderId="34" xfId="0" applyNumberFormat="1" applyFont="1" applyFill="1" applyBorder="1" applyAlignment="1" applyProtection="1">
      <alignment/>
      <protection/>
    </xf>
    <xf numFmtId="185" fontId="26" fillId="28" borderId="34" xfId="0" applyNumberFormat="1" applyFont="1" applyFill="1" applyBorder="1" applyAlignment="1" applyProtection="1">
      <alignment horizontal="right"/>
      <protection/>
    </xf>
    <xf numFmtId="4" fontId="24" fillId="24" borderId="34" xfId="0" applyNumberFormat="1" applyFont="1" applyFill="1" applyBorder="1" applyAlignment="1" applyProtection="1">
      <alignment/>
      <protection/>
    </xf>
    <xf numFmtId="4" fontId="26" fillId="24" borderId="34" xfId="0" applyNumberFormat="1" applyFont="1" applyFill="1" applyBorder="1" applyAlignment="1" applyProtection="1">
      <alignment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39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66" fillId="0" borderId="18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4" fontId="46" fillId="52" borderId="34" xfId="0" applyNumberFormat="1" applyFont="1" applyFill="1" applyBorder="1" applyAlignment="1" applyProtection="1">
      <alignment/>
      <protection/>
    </xf>
    <xf numFmtId="2" fontId="44" fillId="0" borderId="34" xfId="0" applyNumberFormat="1" applyFont="1" applyFill="1" applyBorder="1" applyAlignment="1" applyProtection="1">
      <alignment/>
      <protection/>
    </xf>
    <xf numFmtId="4" fontId="44" fillId="49" borderId="34" xfId="0" applyNumberFormat="1" applyFont="1" applyFill="1" applyBorder="1" applyAlignment="1" applyProtection="1">
      <alignment/>
      <protection/>
    </xf>
    <xf numFmtId="3" fontId="44" fillId="49" borderId="34" xfId="0" applyNumberFormat="1" applyFont="1" applyFill="1" applyBorder="1" applyAlignment="1" applyProtection="1">
      <alignment/>
      <protection/>
    </xf>
    <xf numFmtId="0" fontId="22" fillId="0" borderId="53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42" fillId="0" borderId="53" xfId="0" applyFont="1" applyBorder="1" applyAlignment="1">
      <alignment vertical="center" wrapText="1"/>
    </xf>
    <xf numFmtId="0" fontId="42" fillId="0" borderId="37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67" fillId="0" borderId="53" xfId="0" applyFont="1" applyBorder="1" applyAlignment="1">
      <alignment vertical="center" wrapText="1"/>
    </xf>
    <xf numFmtId="0" fontId="67" fillId="0" borderId="37" xfId="0" applyFont="1" applyBorder="1" applyAlignment="1">
      <alignment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22" fillId="0" borderId="53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0" fontId="37" fillId="0" borderId="4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7" fillId="52" borderId="53" xfId="0" applyNumberFormat="1" applyFont="1" applyFill="1" applyBorder="1" applyAlignment="1" applyProtection="1">
      <alignment horizontal="left" wrapText="1"/>
      <protection/>
    </xf>
    <xf numFmtId="0" fontId="27" fillId="52" borderId="37" xfId="0" applyNumberFormat="1" applyFont="1" applyFill="1" applyBorder="1" applyAlignment="1" applyProtection="1">
      <alignment horizontal="left" wrapText="1"/>
      <protection/>
    </xf>
    <xf numFmtId="0" fontId="28" fillId="0" borderId="62" xfId="0" applyNumberFormat="1" applyFont="1" applyFill="1" applyBorder="1" applyAlignment="1" applyProtection="1">
      <alignment horizontal="center" vertical="center"/>
      <protection/>
    </xf>
    <xf numFmtId="0" fontId="28" fillId="0" borderId="63" xfId="0" applyNumberFormat="1" applyFont="1" applyFill="1" applyBorder="1" applyAlignment="1" applyProtection="1">
      <alignment horizontal="center" vertical="center"/>
      <protection/>
    </xf>
    <xf numFmtId="3" fontId="27" fillId="19" borderId="34" xfId="0" applyNumberFormat="1" applyFont="1" applyFill="1" applyBorder="1" applyAlignment="1" applyProtection="1">
      <alignment horizontal="left" wrapText="1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53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7" fillId="28" borderId="34" xfId="0" applyNumberFormat="1" applyFont="1" applyFill="1" applyBorder="1" applyAlignment="1" applyProtection="1">
      <alignment horizontal="left" wrapText="1"/>
      <protection/>
    </xf>
    <xf numFmtId="3" fontId="27" fillId="54" borderId="53" xfId="0" applyNumberFormat="1" applyFont="1" applyFill="1" applyBorder="1" applyAlignment="1" applyProtection="1">
      <alignment horizontal="left" vertical="center" wrapText="1"/>
      <protection/>
    </xf>
    <xf numFmtId="3" fontId="27" fillId="54" borderId="37" xfId="0" applyNumberFormat="1" applyFont="1" applyFill="1" applyBorder="1" applyAlignment="1" applyProtection="1">
      <alignment horizontal="left" vertical="center" wrapText="1"/>
      <protection/>
    </xf>
    <xf numFmtId="0" fontId="27" fillId="28" borderId="37" xfId="0" applyNumberFormat="1" applyFont="1" applyFill="1" applyBorder="1" applyAlignment="1" applyProtection="1">
      <alignment horizontal="left" wrapText="1"/>
      <protection/>
    </xf>
    <xf numFmtId="0" fontId="27" fillId="28" borderId="53" xfId="0" applyNumberFormat="1" applyFont="1" applyFill="1" applyBorder="1" applyAlignment="1" applyProtection="1">
      <alignment horizontal="left"/>
      <protection/>
    </xf>
    <xf numFmtId="0" fontId="27" fillId="28" borderId="37" xfId="0" applyNumberFormat="1" applyFont="1" applyFill="1" applyBorder="1" applyAlignment="1" applyProtection="1">
      <alignment horizontal="left"/>
      <protection/>
    </xf>
    <xf numFmtId="3" fontId="27" fillId="52" borderId="34" xfId="0" applyNumberFormat="1" applyFont="1" applyFill="1" applyBorder="1" applyAlignment="1" applyProtection="1">
      <alignment horizontal="left" wrapText="1"/>
      <protection/>
    </xf>
    <xf numFmtId="0" fontId="27" fillId="19" borderId="53" xfId="0" applyNumberFormat="1" applyFont="1" applyFill="1" applyBorder="1" applyAlignment="1" applyProtection="1">
      <alignment horizontal="left" wrapText="1"/>
      <protection/>
    </xf>
    <xf numFmtId="0" fontId="27" fillId="19" borderId="37" xfId="0" applyNumberFormat="1" applyFont="1" applyFill="1" applyBorder="1" applyAlignment="1" applyProtection="1">
      <alignment horizontal="left" wrapText="1"/>
      <protection/>
    </xf>
    <xf numFmtId="3" fontId="27" fillId="28" borderId="34" xfId="0" applyNumberFormat="1" applyFont="1" applyFill="1" applyBorder="1" applyAlignment="1" applyProtection="1">
      <alignment horizontal="left" wrapText="1"/>
      <protection/>
    </xf>
    <xf numFmtId="0" fontId="24" fillId="52" borderId="53" xfId="0" applyNumberFormat="1" applyFont="1" applyFill="1" applyBorder="1" applyAlignment="1" applyProtection="1">
      <alignment horizontal="left" wrapText="1"/>
      <protection/>
    </xf>
    <xf numFmtId="0" fontId="24" fillId="52" borderId="37" xfId="0" applyNumberFormat="1" applyFont="1" applyFill="1" applyBorder="1" applyAlignment="1" applyProtection="1">
      <alignment horizontal="left" wrapText="1"/>
      <protection/>
    </xf>
    <xf numFmtId="0" fontId="27" fillId="28" borderId="34" xfId="0" applyNumberFormat="1" applyFont="1" applyFill="1" applyBorder="1" applyAlignment="1" applyProtection="1">
      <alignment horizontal="left"/>
      <protection/>
    </xf>
    <xf numFmtId="0" fontId="21" fillId="52" borderId="53" xfId="0" applyNumberFormat="1" applyFont="1" applyFill="1" applyBorder="1" applyAlignment="1" applyProtection="1">
      <alignment horizontal="left"/>
      <protection/>
    </xf>
    <xf numFmtId="0" fontId="21" fillId="52" borderId="37" xfId="0" applyNumberFormat="1" applyFont="1" applyFill="1" applyBorder="1" applyAlignment="1" applyProtection="1">
      <alignment horizontal="left"/>
      <protection/>
    </xf>
    <xf numFmtId="3" fontId="25" fillId="0" borderId="34" xfId="0" applyNumberFormat="1" applyFont="1" applyFill="1" applyBorder="1" applyAlignment="1" applyProtection="1">
      <alignment horizontal="center"/>
      <protection/>
    </xf>
    <xf numFmtId="3" fontId="27" fillId="19" borderId="34" xfId="0" applyNumberFormat="1" applyFont="1" applyFill="1" applyBorder="1" applyAlignment="1" applyProtection="1">
      <alignment horizontal="left"/>
      <protection/>
    </xf>
    <xf numFmtId="3" fontId="27" fillId="28" borderId="53" xfId="0" applyNumberFormat="1" applyFont="1" applyFill="1" applyBorder="1" applyAlignment="1" applyProtection="1">
      <alignment horizontal="left" wrapText="1"/>
      <protection/>
    </xf>
    <xf numFmtId="3" fontId="27" fillId="28" borderId="37" xfId="0" applyNumberFormat="1" applyFont="1" applyFill="1" applyBorder="1" applyAlignment="1" applyProtection="1">
      <alignment horizontal="left" wrapText="1"/>
      <protection/>
    </xf>
    <xf numFmtId="0" fontId="27" fillId="24" borderId="53" xfId="0" applyNumberFormat="1" applyFont="1" applyFill="1" applyBorder="1" applyAlignment="1" applyProtection="1">
      <alignment horizontal="center"/>
      <protection/>
    </xf>
    <xf numFmtId="0" fontId="27" fillId="24" borderId="37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911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201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201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7.140625" style="1" customWidth="1"/>
    <col min="4" max="4" width="17.28125" style="1" customWidth="1"/>
    <col min="5" max="5" width="16.8515625" style="1" customWidth="1"/>
    <col min="6" max="16384" width="11.421875" style="1" customWidth="1"/>
  </cols>
  <sheetData>
    <row r="1" spans="1:5" ht="48" customHeight="1">
      <c r="A1" s="219" t="s">
        <v>154</v>
      </c>
      <c r="B1" s="219"/>
      <c r="C1" s="219"/>
      <c r="D1" s="219"/>
      <c r="E1" s="219"/>
    </row>
    <row r="2" spans="1:5" s="53" customFormat="1" ht="25.5" customHeight="1">
      <c r="A2" s="219" t="s">
        <v>33</v>
      </c>
      <c r="B2" s="219"/>
      <c r="C2" s="219"/>
      <c r="D2" s="219"/>
      <c r="E2" s="219"/>
    </row>
    <row r="3" spans="1:5" ht="25.5" customHeight="1" hidden="1">
      <c r="A3" s="128"/>
      <c r="B3" s="128"/>
      <c r="C3" s="129"/>
      <c r="D3" s="129"/>
      <c r="E3" s="129"/>
    </row>
    <row r="4" spans="1:5" ht="9" customHeight="1" hidden="1">
      <c r="A4" s="213" t="s">
        <v>89</v>
      </c>
      <c r="B4" s="214"/>
      <c r="C4" s="130" t="s">
        <v>90</v>
      </c>
      <c r="D4" s="130" t="s">
        <v>91</v>
      </c>
      <c r="E4" s="130" t="s">
        <v>92</v>
      </c>
    </row>
    <row r="5" spans="1:5" ht="25.5" customHeight="1">
      <c r="A5" s="140"/>
      <c r="B5" s="141" t="s">
        <v>89</v>
      </c>
      <c r="C5" s="130" t="s">
        <v>155</v>
      </c>
      <c r="D5" s="130" t="s">
        <v>114</v>
      </c>
      <c r="E5" s="130" t="s">
        <v>152</v>
      </c>
    </row>
    <row r="6" spans="1:5" s="48" customFormat="1" ht="26.25" customHeight="1">
      <c r="A6" s="206" t="s">
        <v>34</v>
      </c>
      <c r="B6" s="207"/>
      <c r="C6" s="131">
        <f>'PLAN RASHODA I IZDATAKA'!C231</f>
        <v>14498575.19</v>
      </c>
      <c r="D6" s="131">
        <f>C6</f>
        <v>14498575.19</v>
      </c>
      <c r="E6" s="131">
        <f>C6</f>
        <v>14498575.19</v>
      </c>
    </row>
    <row r="7" spans="1:5" ht="15.75" customHeight="1">
      <c r="A7" s="206" t="s">
        <v>0</v>
      </c>
      <c r="B7" s="207"/>
      <c r="C7" s="131">
        <f>C6</f>
        <v>14498575.19</v>
      </c>
      <c r="D7" s="131">
        <f>C7</f>
        <v>14498575.19</v>
      </c>
      <c r="E7" s="131">
        <f>C7</f>
        <v>14498575.19</v>
      </c>
    </row>
    <row r="8" spans="1:5" ht="15.75" customHeight="1">
      <c r="A8" s="217" t="s">
        <v>82</v>
      </c>
      <c r="B8" s="218"/>
      <c r="C8" s="131"/>
      <c r="D8" s="131"/>
      <c r="E8" s="131"/>
    </row>
    <row r="9" spans="1:5" ht="12.75">
      <c r="A9" s="217" t="s">
        <v>35</v>
      </c>
      <c r="B9" s="218"/>
      <c r="C9" s="131">
        <f>C10+C11</f>
        <v>14498575.19</v>
      </c>
      <c r="D9" s="131">
        <f>C9</f>
        <v>14498575.19</v>
      </c>
      <c r="E9" s="131">
        <f>C9</f>
        <v>14498575.19</v>
      </c>
    </row>
    <row r="10" spans="1:5" ht="12.75" customHeight="1">
      <c r="A10" s="206" t="s">
        <v>1</v>
      </c>
      <c r="B10" s="207"/>
      <c r="C10" s="131">
        <f>'PLAN PRIHODA'!B18+'PLAN PRIHODA'!C13+'PLAN PRIHODA'!D11+'PLAN PRIHODA'!E8+'PLAN PRIHODA'!F8+'PLAN PRIHODA'!G8+'PLAN PRIHODA'!G11+'PLAN PRIHODA'!H6+'PLAN PRIHODA'!I15</f>
        <v>13891575.19</v>
      </c>
      <c r="D10" s="131">
        <f>C10</f>
        <v>13891575.19</v>
      </c>
      <c r="E10" s="131">
        <f>C10</f>
        <v>13891575.19</v>
      </c>
    </row>
    <row r="11" spans="1:5" ht="15.75" customHeight="1">
      <c r="A11" s="217" t="s">
        <v>2</v>
      </c>
      <c r="B11" s="218"/>
      <c r="C11" s="131">
        <f>'PLAN PRIHODA'!B19+'PLAN PRIHODA'!E9+'PLAN PRIHODA'!G9+'PLAN PRIHODA'!I16</f>
        <v>607000</v>
      </c>
      <c r="D11" s="131">
        <f>C11</f>
        <v>607000</v>
      </c>
      <c r="E11" s="131">
        <f>C11</f>
        <v>607000</v>
      </c>
    </row>
    <row r="12" spans="1:5" ht="27.75" customHeight="1">
      <c r="A12" s="208" t="s">
        <v>3</v>
      </c>
      <c r="B12" s="209"/>
      <c r="C12" s="132">
        <f>SUM(C6-C9)</f>
        <v>0</v>
      </c>
      <c r="D12" s="132">
        <f>SUM(D6-D9)</f>
        <v>0</v>
      </c>
      <c r="E12" s="132">
        <f>SUM(E6-E9)</f>
        <v>0</v>
      </c>
    </row>
    <row r="13" spans="1:5" ht="21.75" customHeight="1">
      <c r="A13" s="210"/>
      <c r="B13" s="210"/>
      <c r="C13" s="210"/>
      <c r="D13" s="210"/>
      <c r="E13" s="210"/>
    </row>
    <row r="14" spans="1:5" ht="25.5" customHeight="1">
      <c r="A14" s="213" t="s">
        <v>93</v>
      </c>
      <c r="B14" s="214"/>
      <c r="C14" s="130" t="s">
        <v>155</v>
      </c>
      <c r="D14" s="130" t="s">
        <v>114</v>
      </c>
      <c r="E14" s="130" t="s">
        <v>152</v>
      </c>
    </row>
    <row r="15" spans="1:5" ht="28.5" customHeight="1">
      <c r="A15" s="215" t="s">
        <v>94</v>
      </c>
      <c r="B15" s="216"/>
      <c r="C15" s="148"/>
      <c r="D15" s="148"/>
      <c r="E15" s="148"/>
    </row>
    <row r="16" spans="1:5" ht="39.75" customHeight="1">
      <c r="A16" s="211" t="s">
        <v>95</v>
      </c>
      <c r="B16" s="212"/>
      <c r="C16" s="149"/>
      <c r="D16" s="148"/>
      <c r="E16" s="148"/>
    </row>
    <row r="17" spans="1:5" ht="21" customHeight="1">
      <c r="A17" s="210"/>
      <c r="B17" s="210"/>
      <c r="C17" s="210"/>
      <c r="D17" s="210"/>
      <c r="E17" s="210"/>
    </row>
    <row r="18" spans="1:5" ht="25.5" customHeight="1">
      <c r="A18" s="213" t="s">
        <v>96</v>
      </c>
      <c r="B18" s="214"/>
      <c r="C18" s="130" t="s">
        <v>155</v>
      </c>
      <c r="D18" s="130" t="s">
        <v>114</v>
      </c>
      <c r="E18" s="130" t="s">
        <v>152</v>
      </c>
    </row>
    <row r="19" spans="1:5" ht="20.25" customHeight="1">
      <c r="A19" s="206" t="s">
        <v>4</v>
      </c>
      <c r="B19" s="207"/>
      <c r="C19" s="150"/>
      <c r="D19" s="134"/>
      <c r="E19" s="134"/>
    </row>
    <row r="20" spans="1:5" ht="41.25" customHeight="1">
      <c r="A20" s="206" t="s">
        <v>5</v>
      </c>
      <c r="B20" s="207"/>
      <c r="C20" s="150"/>
      <c r="D20" s="134"/>
      <c r="E20" s="134"/>
    </row>
    <row r="21" spans="1:5" ht="33" customHeight="1">
      <c r="A21" s="208" t="s">
        <v>6</v>
      </c>
      <c r="B21" s="209"/>
      <c r="C21" s="149">
        <f>SUM(C19-C20)</f>
        <v>0</v>
      </c>
      <c r="D21" s="133"/>
      <c r="E21" s="133"/>
    </row>
    <row r="22" spans="1:5" ht="19.5" customHeight="1">
      <c r="A22" s="142"/>
      <c r="B22" s="135"/>
      <c r="C22" s="151"/>
      <c r="D22" s="136"/>
      <c r="E22" s="143"/>
    </row>
    <row r="23" spans="1:5" ht="28.5" customHeight="1">
      <c r="A23" s="206" t="s">
        <v>7</v>
      </c>
      <c r="B23" s="207"/>
      <c r="C23" s="150"/>
      <c r="D23" s="137"/>
      <c r="E23" s="137"/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16.00390625" style="18" customWidth="1"/>
    <col min="2" max="2" width="13.28125" style="18" customWidth="1"/>
    <col min="3" max="3" width="9.140625" style="18" customWidth="1"/>
    <col min="4" max="4" width="11.421875" style="18" customWidth="1"/>
    <col min="5" max="5" width="13.7109375" style="49" customWidth="1"/>
    <col min="6" max="6" width="9.28125" style="1" customWidth="1"/>
    <col min="7" max="7" width="12.140625" style="1" customWidth="1"/>
    <col min="8" max="9" width="10.28125" style="1" customWidth="1"/>
    <col min="10" max="10" width="7.8515625" style="1" customWidth="1"/>
    <col min="11" max="11" width="14.28125" style="1" customWidth="1"/>
    <col min="12" max="12" width="7.8515625" style="1" customWidth="1"/>
    <col min="13" max="13" width="0" style="1" hidden="1" customWidth="1"/>
    <col min="14" max="14" width="11.7109375" style="1" bestFit="1" customWidth="1"/>
    <col min="15" max="16384" width="11.421875" style="1" customWidth="1"/>
  </cols>
  <sheetData>
    <row r="1" spans="1:9" ht="24" customHeight="1">
      <c r="A1" s="220" t="s">
        <v>97</v>
      </c>
      <c r="B1" s="220"/>
      <c r="C1" s="220"/>
      <c r="D1" s="220"/>
      <c r="E1" s="220"/>
      <c r="F1" s="220"/>
      <c r="G1" s="220"/>
      <c r="H1" s="220"/>
      <c r="I1" s="220"/>
    </row>
    <row r="2" spans="1:9" s="2" customFormat="1" ht="13.5" thickBot="1">
      <c r="A2" s="8"/>
      <c r="I2" s="9" t="s">
        <v>8</v>
      </c>
    </row>
    <row r="3" spans="1:9" s="2" customFormat="1" ht="26.25" thickBot="1">
      <c r="A3" s="58" t="s">
        <v>9</v>
      </c>
      <c r="B3" s="224" t="s">
        <v>111</v>
      </c>
      <c r="C3" s="225"/>
      <c r="D3" s="226"/>
      <c r="E3" s="226"/>
      <c r="F3" s="226"/>
      <c r="G3" s="226"/>
      <c r="H3" s="226"/>
      <c r="I3" s="227"/>
    </row>
    <row r="4" spans="1:9" s="2" customFormat="1" ht="51.75" thickBot="1">
      <c r="A4" s="59" t="s">
        <v>10</v>
      </c>
      <c r="B4" s="10" t="s">
        <v>64</v>
      </c>
      <c r="C4" s="62" t="s">
        <v>11</v>
      </c>
      <c r="D4" s="11" t="s">
        <v>12</v>
      </c>
      <c r="E4" s="11" t="s">
        <v>73</v>
      </c>
      <c r="F4" s="11" t="s">
        <v>74</v>
      </c>
      <c r="G4" s="11" t="s">
        <v>86</v>
      </c>
      <c r="H4" s="95" t="s">
        <v>75</v>
      </c>
      <c r="I4" s="12" t="s">
        <v>16</v>
      </c>
    </row>
    <row r="5" spans="1:9" s="2" customFormat="1" ht="15">
      <c r="A5" s="99">
        <v>634</v>
      </c>
      <c r="B5" s="96"/>
      <c r="C5" s="97"/>
      <c r="D5" s="98"/>
      <c r="E5" s="98"/>
      <c r="F5" s="98"/>
      <c r="G5" s="98"/>
      <c r="H5" s="105">
        <f>H6</f>
        <v>116800</v>
      </c>
      <c r="I5" s="92"/>
    </row>
    <row r="6" spans="1:9" s="2" customFormat="1" ht="15">
      <c r="A6" s="99">
        <v>6341</v>
      </c>
      <c r="B6" s="96"/>
      <c r="C6" s="97"/>
      <c r="D6" s="98"/>
      <c r="E6" s="98"/>
      <c r="F6" s="98"/>
      <c r="G6" s="98"/>
      <c r="H6" s="116">
        <f>'PLAN RASHODA I IZDATAKA'!J231</f>
        <v>116800</v>
      </c>
      <c r="I6" s="92"/>
    </row>
    <row r="7" spans="1:9" s="2" customFormat="1" ht="15">
      <c r="A7" s="99">
        <v>636</v>
      </c>
      <c r="B7" s="94"/>
      <c r="C7" s="93"/>
      <c r="D7" s="90"/>
      <c r="E7" s="106">
        <f>E8+E9</f>
        <v>11151000</v>
      </c>
      <c r="F7" s="106">
        <f>F8</f>
        <v>6000</v>
      </c>
      <c r="G7" s="106">
        <f>SUM(G8:G9)</f>
        <v>1012400</v>
      </c>
      <c r="H7" s="90"/>
      <c r="I7" s="91"/>
    </row>
    <row r="8" spans="1:16" s="2" customFormat="1" ht="15">
      <c r="A8" s="99">
        <v>6361</v>
      </c>
      <c r="B8" s="94"/>
      <c r="C8" s="93"/>
      <c r="D8" s="90"/>
      <c r="E8" s="106">
        <f>'PLAN RASHODA I IZDATAKA'!G220+'PLAN RASHODA I IZDATAKA'!G135+'PLAN RASHODA I IZDATAKA'!G104</f>
        <v>10794000</v>
      </c>
      <c r="F8" s="106">
        <f>'PLAN RASHODA I IZDATAKA'!H231</f>
        <v>6000</v>
      </c>
      <c r="G8" s="106">
        <f>'PLAN RASHODA I IZDATAKA'!I104+'PLAN RASHODA I IZDATAKA'!I187+'PLAN RASHODA I IZDATAKA'!I218</f>
        <v>847400</v>
      </c>
      <c r="H8" s="90"/>
      <c r="I8" s="91"/>
      <c r="K8" s="153"/>
      <c r="P8" s="118"/>
    </row>
    <row r="9" spans="1:11" s="2" customFormat="1" ht="15">
      <c r="A9" s="99">
        <v>6362</v>
      </c>
      <c r="B9" s="94"/>
      <c r="C9" s="93"/>
      <c r="D9" s="90"/>
      <c r="E9" s="106">
        <f>'PLAN RASHODA I IZDATAKA'!G225+'PLAN RASHODA I IZDATAKA'!G223</f>
        <v>357000</v>
      </c>
      <c r="F9" s="106"/>
      <c r="G9" s="106">
        <f>'PLAN RASHODA I IZDATAKA'!I208</f>
        <v>165000</v>
      </c>
      <c r="H9" s="90"/>
      <c r="I9" s="91"/>
      <c r="K9" s="153">
        <f>B23-B22</f>
        <v>13178000</v>
      </c>
    </row>
    <row r="10" spans="1:9" s="2" customFormat="1" ht="15">
      <c r="A10" s="99">
        <v>652</v>
      </c>
      <c r="B10" s="94"/>
      <c r="C10" s="93"/>
      <c r="D10" s="106">
        <f>D11</f>
        <v>778700</v>
      </c>
      <c r="E10" s="90"/>
      <c r="F10" s="90"/>
      <c r="G10" s="106">
        <f>G11</f>
        <v>30000</v>
      </c>
      <c r="H10" s="90"/>
      <c r="I10" s="91"/>
    </row>
    <row r="11" spans="1:9" s="2" customFormat="1" ht="15">
      <c r="A11" s="99">
        <v>6526</v>
      </c>
      <c r="B11" s="94"/>
      <c r="C11" s="93"/>
      <c r="D11" s="106">
        <f>'PLAN RASHODA I IZDATAKA'!F231</f>
        <v>778700</v>
      </c>
      <c r="E11" s="90"/>
      <c r="F11" s="90"/>
      <c r="G11" s="106">
        <f>'PLAN RASHODA I IZDATAKA'!I156</f>
        <v>30000</v>
      </c>
      <c r="H11" s="90"/>
      <c r="I11" s="91"/>
    </row>
    <row r="12" spans="1:9" s="2" customFormat="1" ht="15">
      <c r="A12" s="99">
        <v>661</v>
      </c>
      <c r="B12" s="94"/>
      <c r="C12" s="107">
        <f>C13</f>
        <v>58100</v>
      </c>
      <c r="D12" s="90"/>
      <c r="E12" s="90"/>
      <c r="F12" s="90"/>
      <c r="G12" s="90"/>
      <c r="H12" s="90"/>
      <c r="I12" s="91"/>
    </row>
    <row r="13" spans="1:9" s="2" customFormat="1" ht="15">
      <c r="A13" s="99">
        <v>6615</v>
      </c>
      <c r="B13" s="94"/>
      <c r="C13" s="107">
        <f>'PLAN RASHODA I IZDATAKA'!E231</f>
        <v>58100</v>
      </c>
      <c r="D13" s="90"/>
      <c r="E13" s="90"/>
      <c r="F13" s="90"/>
      <c r="G13" s="90"/>
      <c r="H13" s="90"/>
      <c r="I13" s="91"/>
    </row>
    <row r="14" spans="1:14" s="2" customFormat="1" ht="15">
      <c r="A14" s="99">
        <v>663</v>
      </c>
      <c r="B14" s="94"/>
      <c r="C14" s="93"/>
      <c r="D14" s="90"/>
      <c r="E14" s="90"/>
      <c r="F14" s="90"/>
      <c r="G14" s="90"/>
      <c r="H14" s="90"/>
      <c r="I14" s="108">
        <f>I15+I16</f>
        <v>25000</v>
      </c>
      <c r="N14" s="153">
        <f>B19+E9+G9+I16</f>
        <v>607000</v>
      </c>
    </row>
    <row r="15" spans="1:9" s="2" customFormat="1" ht="15">
      <c r="A15" s="99">
        <v>6631</v>
      </c>
      <c r="B15" s="117"/>
      <c r="C15" s="93"/>
      <c r="D15" s="90"/>
      <c r="E15" s="90"/>
      <c r="F15" s="90"/>
      <c r="G15" s="90"/>
      <c r="H15" s="90"/>
      <c r="I15" s="108">
        <f>'PLAN RASHODA I IZDATAKA'!K104</f>
        <v>20000</v>
      </c>
    </row>
    <row r="16" spans="1:9" s="2" customFormat="1" ht="15">
      <c r="A16" s="99">
        <v>6632</v>
      </c>
      <c r="B16" s="117"/>
      <c r="C16" s="93"/>
      <c r="D16" s="90"/>
      <c r="E16" s="90"/>
      <c r="F16" s="90"/>
      <c r="G16" s="90"/>
      <c r="H16" s="90"/>
      <c r="I16" s="108">
        <f>'PLAN RASHODA I IZDATAKA'!K208</f>
        <v>5000</v>
      </c>
    </row>
    <row r="17" spans="1:9" s="2" customFormat="1" ht="15">
      <c r="A17" s="123">
        <v>671</v>
      </c>
      <c r="B17" s="112">
        <f>B18+B19</f>
        <v>1320575.19</v>
      </c>
      <c r="C17" s="93"/>
      <c r="D17" s="90"/>
      <c r="E17" s="90"/>
      <c r="F17" s="90"/>
      <c r="G17" s="90"/>
      <c r="H17" s="90"/>
      <c r="I17" s="91"/>
    </row>
    <row r="18" spans="1:9" s="118" customFormat="1" ht="15">
      <c r="A18" s="124">
        <v>6711</v>
      </c>
      <c r="B18" s="119">
        <f>'PLAN RASHODA I IZDATAKA'!D9+'PLAN RASHODA I IZDATAKA'!D19+'PLAN RASHODA I IZDATAKA'!D48+'PLAN RASHODA I IZDATAKA'!D58+'PLAN RASHODA I IZDATAKA'!D63+'PLAN RASHODA I IZDATAKA'!D69+'PLAN RASHODA I IZDATAKA'!D74+'PLAN RASHODA I IZDATAKA'!D96</f>
        <v>1240575.19</v>
      </c>
      <c r="C18" s="97"/>
      <c r="D18" s="98"/>
      <c r="E18" s="98"/>
      <c r="F18" s="98"/>
      <c r="G18" s="120"/>
      <c r="H18" s="120"/>
      <c r="I18" s="126"/>
    </row>
    <row r="19" spans="1:9" s="2" customFormat="1" ht="15">
      <c r="A19" s="125">
        <v>6712</v>
      </c>
      <c r="B19" s="121">
        <f>'PLAN RASHODA I IZDATAKA'!D87</f>
        <v>80000</v>
      </c>
      <c r="C19" s="93"/>
      <c r="D19" s="90"/>
      <c r="E19" s="90"/>
      <c r="F19" s="90"/>
      <c r="G19" s="122"/>
      <c r="H19" s="122"/>
      <c r="I19" s="126"/>
    </row>
    <row r="20" spans="1:9" s="2" customFormat="1" ht="12.75">
      <c r="A20" s="127"/>
      <c r="B20" s="13"/>
      <c r="C20" s="65"/>
      <c r="D20" s="64"/>
      <c r="E20" s="64"/>
      <c r="F20" s="64"/>
      <c r="G20" s="66"/>
      <c r="H20" s="66"/>
      <c r="I20" s="67"/>
    </row>
    <row r="21" spans="1:9" s="2" customFormat="1" ht="13.5" thickBot="1">
      <c r="A21" s="14"/>
      <c r="B21" s="15"/>
      <c r="C21" s="68"/>
      <c r="D21" s="69"/>
      <c r="E21" s="69"/>
      <c r="F21" s="69"/>
      <c r="G21" s="70"/>
      <c r="H21" s="70"/>
      <c r="I21" s="71"/>
    </row>
    <row r="22" spans="1:9" s="2" customFormat="1" ht="30" customHeight="1" thickBot="1">
      <c r="A22" s="16" t="s">
        <v>13</v>
      </c>
      <c r="B22" s="109">
        <f aca="true" t="shared" si="0" ref="B22:I22">B5+B7+B10+B12+B14+B17</f>
        <v>1320575.19</v>
      </c>
      <c r="C22" s="110">
        <f t="shared" si="0"/>
        <v>58100</v>
      </c>
      <c r="D22" s="110">
        <f t="shared" si="0"/>
        <v>778700</v>
      </c>
      <c r="E22" s="110">
        <f t="shared" si="0"/>
        <v>11151000</v>
      </c>
      <c r="F22" s="110">
        <f t="shared" si="0"/>
        <v>6000</v>
      </c>
      <c r="G22" s="110">
        <f t="shared" si="0"/>
        <v>1042400</v>
      </c>
      <c r="H22" s="110">
        <f t="shared" si="0"/>
        <v>116800</v>
      </c>
      <c r="I22" s="111">
        <f t="shared" si="0"/>
        <v>25000</v>
      </c>
    </row>
    <row r="23" spans="1:9" s="2" customFormat="1" ht="28.5" customHeight="1" thickBot="1">
      <c r="A23" s="16" t="s">
        <v>98</v>
      </c>
      <c r="B23" s="221">
        <f>SUM(B22:I22)</f>
        <v>14498575.19</v>
      </c>
      <c r="C23" s="222"/>
      <c r="D23" s="222"/>
      <c r="E23" s="222"/>
      <c r="F23" s="222"/>
      <c r="G23" s="222"/>
      <c r="H23" s="222"/>
      <c r="I23" s="223"/>
    </row>
    <row r="24" spans="1:9" ht="13.5" thickBot="1">
      <c r="A24" s="5"/>
      <c r="B24" s="63"/>
      <c r="C24" s="5"/>
      <c r="D24" s="5"/>
      <c r="E24" s="6"/>
      <c r="F24" s="17"/>
      <c r="I24" s="9"/>
    </row>
    <row r="25" spans="1:9" ht="24" customHeight="1" thickBot="1">
      <c r="A25" s="60" t="s">
        <v>9</v>
      </c>
      <c r="B25" s="224" t="s">
        <v>115</v>
      </c>
      <c r="C25" s="225"/>
      <c r="D25" s="226"/>
      <c r="E25" s="226"/>
      <c r="F25" s="226"/>
      <c r="G25" s="226"/>
      <c r="H25" s="226"/>
      <c r="I25" s="227"/>
    </row>
    <row r="26" spans="1:9" ht="51.75" thickBot="1">
      <c r="A26" s="61" t="s">
        <v>10</v>
      </c>
      <c r="B26" s="10" t="s">
        <v>64</v>
      </c>
      <c r="C26" s="62" t="s">
        <v>11</v>
      </c>
      <c r="D26" s="11" t="s">
        <v>12</v>
      </c>
      <c r="E26" s="11" t="s">
        <v>73</v>
      </c>
      <c r="F26" s="11" t="s">
        <v>74</v>
      </c>
      <c r="G26" s="11" t="s">
        <v>86</v>
      </c>
      <c r="H26" s="95" t="s">
        <v>75</v>
      </c>
      <c r="I26" s="12" t="s">
        <v>16</v>
      </c>
    </row>
    <row r="27" spans="1:9" ht="15">
      <c r="A27" s="100">
        <v>634</v>
      </c>
      <c r="B27" s="96"/>
      <c r="C27" s="97"/>
      <c r="D27" s="98"/>
      <c r="E27" s="98"/>
      <c r="F27" s="98"/>
      <c r="G27" s="98"/>
      <c r="H27" s="105">
        <f>H5</f>
        <v>116800</v>
      </c>
      <c r="I27" s="92"/>
    </row>
    <row r="28" spans="1:9" ht="15">
      <c r="A28" s="101">
        <v>636</v>
      </c>
      <c r="B28" s="94"/>
      <c r="C28" s="93"/>
      <c r="D28" s="90"/>
      <c r="E28" s="106">
        <f>E7</f>
        <v>11151000</v>
      </c>
      <c r="F28" s="106">
        <f>F7</f>
        <v>6000</v>
      </c>
      <c r="G28" s="106">
        <f>G7</f>
        <v>1012400</v>
      </c>
      <c r="H28" s="90"/>
      <c r="I28" s="91"/>
    </row>
    <row r="29" spans="1:9" ht="15">
      <c r="A29" s="101">
        <v>652</v>
      </c>
      <c r="B29" s="94"/>
      <c r="C29" s="93"/>
      <c r="D29" s="106">
        <f>D10</f>
        <v>778700</v>
      </c>
      <c r="E29" s="90"/>
      <c r="F29" s="90"/>
      <c r="G29" s="106">
        <f>G10</f>
        <v>30000</v>
      </c>
      <c r="H29" s="90"/>
      <c r="I29" s="91"/>
    </row>
    <row r="30" spans="1:9" ht="15">
      <c r="A30" s="101">
        <v>661</v>
      </c>
      <c r="B30" s="94"/>
      <c r="C30" s="107">
        <f>C12</f>
        <v>58100</v>
      </c>
      <c r="D30" s="90"/>
      <c r="E30" s="90"/>
      <c r="F30" s="90"/>
      <c r="G30" s="90"/>
      <c r="H30" s="90"/>
      <c r="I30" s="91"/>
    </row>
    <row r="31" spans="1:9" ht="15">
      <c r="A31" s="101">
        <v>663</v>
      </c>
      <c r="B31" s="94"/>
      <c r="C31" s="93"/>
      <c r="D31" s="90"/>
      <c r="E31" s="90"/>
      <c r="F31" s="90"/>
      <c r="G31" s="90"/>
      <c r="H31" s="90"/>
      <c r="I31" s="108">
        <f>I14</f>
        <v>25000</v>
      </c>
    </row>
    <row r="32" spans="1:9" ht="15.75" thickBot="1">
      <c r="A32" s="102">
        <v>671</v>
      </c>
      <c r="B32" s="112">
        <f>B17</f>
        <v>1320575.19</v>
      </c>
      <c r="C32" s="93"/>
      <c r="D32" s="90"/>
      <c r="E32" s="90"/>
      <c r="F32" s="90"/>
      <c r="G32" s="90"/>
      <c r="H32" s="90"/>
      <c r="I32" s="91"/>
    </row>
    <row r="33" spans="1:9" s="2" customFormat="1" ht="30" customHeight="1" thickBot="1">
      <c r="A33" s="114" t="s">
        <v>13</v>
      </c>
      <c r="B33" s="155">
        <f>SUM(B27:B32)</f>
        <v>1320575.19</v>
      </c>
      <c r="C33" s="155">
        <f aca="true" t="shared" si="1" ref="C33:I33">SUM(C27:C32)</f>
        <v>58100</v>
      </c>
      <c r="D33" s="155">
        <f t="shared" si="1"/>
        <v>778700</v>
      </c>
      <c r="E33" s="155">
        <f t="shared" si="1"/>
        <v>11151000</v>
      </c>
      <c r="F33" s="155">
        <f t="shared" si="1"/>
        <v>6000</v>
      </c>
      <c r="G33" s="155">
        <f t="shared" si="1"/>
        <v>1042400</v>
      </c>
      <c r="H33" s="155">
        <f t="shared" si="1"/>
        <v>116800</v>
      </c>
      <c r="I33" s="155">
        <f t="shared" si="1"/>
        <v>25000</v>
      </c>
    </row>
    <row r="34" spans="1:9" s="2" customFormat="1" ht="28.5" customHeight="1" thickBot="1">
      <c r="A34" s="16" t="s">
        <v>112</v>
      </c>
      <c r="B34" s="228">
        <f>SUM(A33:I33)</f>
        <v>14498575.19</v>
      </c>
      <c r="C34" s="229"/>
      <c r="D34" s="229"/>
      <c r="E34" s="229"/>
      <c r="F34" s="229"/>
      <c r="G34" s="229"/>
      <c r="H34" s="229"/>
      <c r="I34" s="230"/>
    </row>
    <row r="35" spans="5:6" ht="13.5" thickBot="1">
      <c r="E35" s="19"/>
      <c r="F35" s="20"/>
    </row>
    <row r="36" spans="1:9" ht="26.25" thickBot="1">
      <c r="A36" s="60" t="s">
        <v>9</v>
      </c>
      <c r="B36" s="224" t="s">
        <v>153</v>
      </c>
      <c r="C36" s="225"/>
      <c r="D36" s="226"/>
      <c r="E36" s="226"/>
      <c r="F36" s="226"/>
      <c r="G36" s="226"/>
      <c r="H36" s="226"/>
      <c r="I36" s="227"/>
    </row>
    <row r="37" spans="1:9" ht="51.75" thickBot="1">
      <c r="A37" s="61" t="s">
        <v>10</v>
      </c>
      <c r="B37" s="10" t="s">
        <v>64</v>
      </c>
      <c r="C37" s="62" t="s">
        <v>11</v>
      </c>
      <c r="D37" s="11" t="s">
        <v>77</v>
      </c>
      <c r="E37" s="11" t="s">
        <v>73</v>
      </c>
      <c r="F37" s="11" t="s">
        <v>74</v>
      </c>
      <c r="G37" s="11" t="s">
        <v>86</v>
      </c>
      <c r="H37" s="95" t="s">
        <v>75</v>
      </c>
      <c r="I37" s="12" t="s">
        <v>16</v>
      </c>
    </row>
    <row r="38" spans="1:9" ht="15">
      <c r="A38" s="100">
        <v>634</v>
      </c>
      <c r="B38" s="96"/>
      <c r="C38" s="97"/>
      <c r="D38" s="98"/>
      <c r="E38" s="98"/>
      <c r="F38" s="98"/>
      <c r="G38" s="98"/>
      <c r="H38" s="105">
        <f>H27</f>
        <v>116800</v>
      </c>
      <c r="I38" s="92"/>
    </row>
    <row r="39" spans="1:9" ht="15">
      <c r="A39" s="101">
        <v>636</v>
      </c>
      <c r="B39" s="94"/>
      <c r="C39" s="93"/>
      <c r="D39" s="90"/>
      <c r="E39" s="106">
        <f>E28</f>
        <v>11151000</v>
      </c>
      <c r="F39" s="106">
        <f>F28</f>
        <v>6000</v>
      </c>
      <c r="G39" s="106">
        <f>G28</f>
        <v>1012400</v>
      </c>
      <c r="H39" s="90"/>
      <c r="I39" s="91"/>
    </row>
    <row r="40" spans="1:9" ht="15">
      <c r="A40" s="101">
        <v>652</v>
      </c>
      <c r="B40" s="94"/>
      <c r="C40" s="93"/>
      <c r="D40" s="106">
        <f>D29</f>
        <v>778700</v>
      </c>
      <c r="E40" s="90"/>
      <c r="F40" s="90"/>
      <c r="G40" s="106">
        <f>G29</f>
        <v>30000</v>
      </c>
      <c r="H40" s="90"/>
      <c r="I40" s="91"/>
    </row>
    <row r="41" spans="1:9" ht="15">
      <c r="A41" s="101">
        <v>661</v>
      </c>
      <c r="B41" s="94"/>
      <c r="C41" s="107">
        <f>C30</f>
        <v>58100</v>
      </c>
      <c r="D41" s="90"/>
      <c r="E41" s="90"/>
      <c r="F41" s="90"/>
      <c r="G41" s="90"/>
      <c r="H41" s="90"/>
      <c r="I41" s="91"/>
    </row>
    <row r="42" spans="1:9" ht="15">
      <c r="A42" s="101">
        <v>663</v>
      </c>
      <c r="B42" s="94"/>
      <c r="C42" s="93"/>
      <c r="D42" s="90"/>
      <c r="E42" s="90"/>
      <c r="F42" s="90"/>
      <c r="G42" s="90"/>
      <c r="H42" s="90"/>
      <c r="I42" s="108">
        <f>I31</f>
        <v>25000</v>
      </c>
    </row>
    <row r="43" spans="1:9" ht="13.5" customHeight="1" thickBot="1">
      <c r="A43" s="102">
        <v>671</v>
      </c>
      <c r="B43" s="112">
        <f>B32</f>
        <v>1320575.19</v>
      </c>
      <c r="C43" s="93"/>
      <c r="D43" s="90"/>
      <c r="E43" s="90"/>
      <c r="F43" s="90"/>
      <c r="G43" s="90"/>
      <c r="H43" s="90"/>
      <c r="I43" s="91"/>
    </row>
    <row r="44" spans="1:9" s="2" customFormat="1" ht="30" customHeight="1" thickBot="1">
      <c r="A44" s="16" t="s">
        <v>13</v>
      </c>
      <c r="B44" s="115">
        <f>B38+B39+B40+B41+B42+B43</f>
        <v>1320575.19</v>
      </c>
      <c r="C44" s="115">
        <f aca="true" t="shared" si="2" ref="C44:I44">C38+C39+C40+C41+C42+C43</f>
        <v>58100</v>
      </c>
      <c r="D44" s="115">
        <f t="shared" si="2"/>
        <v>778700</v>
      </c>
      <c r="E44" s="115">
        <f t="shared" si="2"/>
        <v>11151000</v>
      </c>
      <c r="F44" s="115">
        <f t="shared" si="2"/>
        <v>6000</v>
      </c>
      <c r="G44" s="115">
        <f t="shared" si="2"/>
        <v>1042400</v>
      </c>
      <c r="H44" s="115">
        <f t="shared" si="2"/>
        <v>116800</v>
      </c>
      <c r="I44" s="115">
        <f t="shared" si="2"/>
        <v>25000</v>
      </c>
    </row>
    <row r="45" spans="1:9" s="2" customFormat="1" ht="28.5" customHeight="1" thickBot="1">
      <c r="A45" s="114" t="s">
        <v>116</v>
      </c>
      <c r="B45" s="221">
        <f>SUM(B44:I44)</f>
        <v>14498575.19</v>
      </c>
      <c r="C45" s="222"/>
      <c r="D45" s="222"/>
      <c r="E45" s="222"/>
      <c r="F45" s="222"/>
      <c r="G45" s="222"/>
      <c r="H45" s="222"/>
      <c r="I45" s="223"/>
    </row>
    <row r="46" spans="4:6" ht="13.5" customHeight="1">
      <c r="D46" s="21"/>
      <c r="E46" s="23"/>
      <c r="F46" s="24"/>
    </row>
    <row r="47" spans="5:6" ht="13.5" customHeight="1">
      <c r="E47" s="25"/>
      <c r="F47" s="26"/>
    </row>
    <row r="48" spans="5:6" ht="13.5" customHeight="1">
      <c r="E48" s="27"/>
      <c r="F48" s="28"/>
    </row>
    <row r="49" spans="5:6" ht="13.5" customHeight="1">
      <c r="E49" s="19"/>
      <c r="F49" s="20"/>
    </row>
    <row r="50" spans="4:6" ht="28.5" customHeight="1">
      <c r="D50" s="21"/>
      <c r="E50" s="19"/>
      <c r="F50" s="29"/>
    </row>
    <row r="51" spans="4:6" ht="13.5" customHeight="1">
      <c r="D51" s="21"/>
      <c r="E51" s="19"/>
      <c r="F51" s="24"/>
    </row>
    <row r="52" spans="5:6" ht="13.5" customHeight="1">
      <c r="E52" s="19"/>
      <c r="F52" s="20"/>
    </row>
    <row r="53" spans="5:6" ht="13.5" customHeight="1">
      <c r="E53" s="19"/>
      <c r="F53" s="28"/>
    </row>
    <row r="54" spans="5:6" ht="13.5" customHeight="1">
      <c r="E54" s="19"/>
      <c r="F54" s="20"/>
    </row>
    <row r="55" spans="5:6" ht="22.5" customHeight="1">
      <c r="E55" s="19"/>
      <c r="F55" s="30"/>
    </row>
    <row r="56" spans="5:6" ht="13.5" customHeight="1">
      <c r="E56" s="25"/>
      <c r="F56" s="26"/>
    </row>
    <row r="57" spans="2:6" ht="13.5" customHeight="1">
      <c r="B57" s="21"/>
      <c r="C57" s="21"/>
      <c r="E57" s="25"/>
      <c r="F57" s="31"/>
    </row>
    <row r="58" spans="4:6" ht="13.5" customHeight="1">
      <c r="D58" s="21"/>
      <c r="E58" s="25"/>
      <c r="F58" s="32"/>
    </row>
    <row r="59" spans="4:6" ht="13.5" customHeight="1">
      <c r="D59" s="21"/>
      <c r="E59" s="27"/>
      <c r="F59" s="24"/>
    </row>
    <row r="60" spans="5:6" ht="13.5" customHeight="1">
      <c r="E60" s="19"/>
      <c r="F60" s="20"/>
    </row>
    <row r="61" spans="2:6" ht="13.5" customHeight="1">
      <c r="B61" s="21"/>
      <c r="C61" s="21"/>
      <c r="E61" s="19"/>
      <c r="F61" s="22"/>
    </row>
    <row r="62" spans="4:6" ht="13.5" customHeight="1">
      <c r="D62" s="21"/>
      <c r="E62" s="19"/>
      <c r="F62" s="31"/>
    </row>
    <row r="63" spans="4:6" ht="13.5" customHeight="1">
      <c r="D63" s="21"/>
      <c r="E63" s="27"/>
      <c r="F63" s="24"/>
    </row>
    <row r="64" spans="5:6" ht="13.5" customHeight="1">
      <c r="E64" s="25"/>
      <c r="F64" s="20"/>
    </row>
    <row r="65" spans="4:6" ht="13.5" customHeight="1">
      <c r="D65" s="21"/>
      <c r="E65" s="25"/>
      <c r="F65" s="31"/>
    </row>
    <row r="66" spans="5:6" ht="22.5" customHeight="1">
      <c r="E66" s="27"/>
      <c r="F66" s="30"/>
    </row>
    <row r="67" spans="5:6" ht="13.5" customHeight="1">
      <c r="E67" s="19"/>
      <c r="F67" s="20"/>
    </row>
    <row r="68" spans="5:6" ht="13.5" customHeight="1">
      <c r="E68" s="27"/>
      <c r="F68" s="24"/>
    </row>
    <row r="69" spans="5:6" ht="13.5" customHeight="1">
      <c r="E69" s="19"/>
      <c r="F69" s="20"/>
    </row>
    <row r="70" spans="5:6" ht="13.5" customHeight="1">
      <c r="E70" s="19"/>
      <c r="F70" s="20"/>
    </row>
    <row r="71" spans="1:6" ht="13.5" customHeight="1">
      <c r="A71" s="21"/>
      <c r="E71" s="33"/>
      <c r="F71" s="31"/>
    </row>
    <row r="72" spans="2:6" ht="13.5" customHeight="1">
      <c r="B72" s="21"/>
      <c r="C72" s="21"/>
      <c r="D72" s="21"/>
      <c r="E72" s="34"/>
      <c r="F72" s="31"/>
    </row>
    <row r="73" spans="2:6" ht="13.5" customHeight="1">
      <c r="B73" s="21"/>
      <c r="C73" s="21"/>
      <c r="D73" s="21"/>
      <c r="E73" s="34"/>
      <c r="F73" s="22"/>
    </row>
    <row r="74" spans="2:6" ht="13.5" customHeight="1">
      <c r="B74" s="21"/>
      <c r="C74" s="21"/>
      <c r="D74" s="21"/>
      <c r="E74" s="27"/>
      <c r="F74" s="28"/>
    </row>
    <row r="75" spans="5:6" ht="12.75">
      <c r="E75" s="19"/>
      <c r="F75" s="20"/>
    </row>
    <row r="76" spans="2:6" ht="12.75">
      <c r="B76" s="21"/>
      <c r="C76" s="21"/>
      <c r="E76" s="19"/>
      <c r="F76" s="31"/>
    </row>
    <row r="77" spans="4:6" ht="12.75">
      <c r="D77" s="21"/>
      <c r="E77" s="19"/>
      <c r="F77" s="22"/>
    </row>
    <row r="78" spans="4:6" ht="12.75">
      <c r="D78" s="21"/>
      <c r="E78" s="27"/>
      <c r="F78" s="24"/>
    </row>
    <row r="79" spans="5:6" ht="12.75">
      <c r="E79" s="19"/>
      <c r="F79" s="20"/>
    </row>
    <row r="80" spans="5:6" ht="12.75">
      <c r="E80" s="19"/>
      <c r="F80" s="20"/>
    </row>
    <row r="81" spans="5:6" ht="12.75">
      <c r="E81" s="35"/>
      <c r="F81" s="36"/>
    </row>
    <row r="82" spans="5:6" ht="12.75">
      <c r="E82" s="19"/>
      <c r="F82" s="20"/>
    </row>
    <row r="83" spans="5:6" ht="12.75">
      <c r="E83" s="19"/>
      <c r="F83" s="20"/>
    </row>
    <row r="84" spans="5:6" ht="12.75">
      <c r="E84" s="19"/>
      <c r="F84" s="20"/>
    </row>
    <row r="85" spans="5:6" ht="12.75">
      <c r="E85" s="27"/>
      <c r="F85" s="24"/>
    </row>
    <row r="86" spans="5:6" ht="12.75">
      <c r="E86" s="19"/>
      <c r="F86" s="20"/>
    </row>
    <row r="87" spans="5:6" ht="12.75">
      <c r="E87" s="27"/>
      <c r="F87" s="24"/>
    </row>
    <row r="88" spans="5:6" ht="12.75">
      <c r="E88" s="19"/>
      <c r="F88" s="20"/>
    </row>
    <row r="89" spans="5:6" ht="12.75">
      <c r="E89" s="19"/>
      <c r="F89" s="20"/>
    </row>
    <row r="90" spans="5:6" ht="12.75">
      <c r="E90" s="19"/>
      <c r="F90" s="20"/>
    </row>
    <row r="91" spans="5:6" ht="12.75">
      <c r="E91" s="19"/>
      <c r="F91" s="20"/>
    </row>
    <row r="92" spans="1:6" ht="28.5" customHeight="1">
      <c r="A92" s="37"/>
      <c r="B92" s="37"/>
      <c r="C92" s="37"/>
      <c r="D92" s="37"/>
      <c r="E92" s="38"/>
      <c r="F92" s="39"/>
    </row>
    <row r="93" spans="4:6" ht="12.75">
      <c r="D93" s="21"/>
      <c r="E93" s="19"/>
      <c r="F93" s="22"/>
    </row>
    <row r="94" spans="5:6" ht="12.75">
      <c r="E94" s="40"/>
      <c r="F94" s="41"/>
    </row>
    <row r="95" spans="5:6" ht="12.75">
      <c r="E95" s="19"/>
      <c r="F95" s="20"/>
    </row>
    <row r="96" spans="5:6" ht="12.75">
      <c r="E96" s="35"/>
      <c r="F96" s="36"/>
    </row>
    <row r="97" spans="5:6" ht="12.75">
      <c r="E97" s="35"/>
      <c r="F97" s="36"/>
    </row>
    <row r="98" spans="5:6" ht="12.75">
      <c r="E98" s="19"/>
      <c r="F98" s="20"/>
    </row>
    <row r="99" spans="5:6" ht="12.75">
      <c r="E99" s="27"/>
      <c r="F99" s="24"/>
    </row>
    <row r="100" spans="5:6" ht="12.75">
      <c r="E100" s="19"/>
      <c r="F100" s="20"/>
    </row>
    <row r="101" spans="5:6" ht="12.75">
      <c r="E101" s="19"/>
      <c r="F101" s="20"/>
    </row>
    <row r="102" spans="5:6" ht="12.75">
      <c r="E102" s="27"/>
      <c r="F102" s="24"/>
    </row>
    <row r="103" spans="5:6" ht="12.75">
      <c r="E103" s="19"/>
      <c r="F103" s="20"/>
    </row>
    <row r="104" spans="5:6" ht="12.75">
      <c r="E104" s="35"/>
      <c r="F104" s="36"/>
    </row>
    <row r="105" spans="5:6" ht="12.75">
      <c r="E105" s="27"/>
      <c r="F105" s="41"/>
    </row>
    <row r="106" spans="5:6" ht="12.75">
      <c r="E106" s="25"/>
      <c r="F106" s="36"/>
    </row>
    <row r="107" spans="5:6" ht="12.75">
      <c r="E107" s="27"/>
      <c r="F107" s="24"/>
    </row>
    <row r="108" spans="5:6" ht="12.75">
      <c r="E108" s="19"/>
      <c r="F108" s="20"/>
    </row>
    <row r="109" spans="4:6" ht="12.75">
      <c r="D109" s="21"/>
      <c r="E109" s="19"/>
      <c r="F109" s="22"/>
    </row>
    <row r="110" spans="5:6" ht="12.75">
      <c r="E110" s="25"/>
      <c r="F110" s="24"/>
    </row>
    <row r="111" spans="5:6" ht="12.75">
      <c r="E111" s="25"/>
      <c r="F111" s="36"/>
    </row>
    <row r="112" spans="4:6" ht="12.75">
      <c r="D112" s="21"/>
      <c r="E112" s="25"/>
      <c r="F112" s="42"/>
    </row>
    <row r="113" spans="4:6" ht="12.75">
      <c r="D113" s="21"/>
      <c r="E113" s="27"/>
      <c r="F113" s="28"/>
    </row>
    <row r="114" spans="5:6" ht="12.75">
      <c r="E114" s="19"/>
      <c r="F114" s="20"/>
    </row>
    <row r="115" spans="5:6" ht="12.75">
      <c r="E115" s="40"/>
      <c r="F115" s="43"/>
    </row>
    <row r="116" spans="5:6" ht="11.25" customHeight="1">
      <c r="E116" s="35"/>
      <c r="F116" s="36"/>
    </row>
    <row r="117" spans="2:6" ht="24" customHeight="1">
      <c r="B117" s="21"/>
      <c r="C117" s="21"/>
      <c r="E117" s="35"/>
      <c r="F117" s="44"/>
    </row>
    <row r="118" spans="4:6" ht="15" customHeight="1">
      <c r="D118" s="21"/>
      <c r="E118" s="35"/>
      <c r="F118" s="44"/>
    </row>
    <row r="119" spans="5:6" ht="11.25" customHeight="1">
      <c r="E119" s="40"/>
      <c r="F119" s="41"/>
    </row>
    <row r="120" spans="5:6" ht="12.75">
      <c r="E120" s="35"/>
      <c r="F120" s="36"/>
    </row>
    <row r="121" spans="2:6" ht="13.5" customHeight="1">
      <c r="B121" s="21"/>
      <c r="C121" s="21"/>
      <c r="E121" s="35"/>
      <c r="F121" s="45"/>
    </row>
    <row r="122" spans="4:6" ht="12.75" customHeight="1">
      <c r="D122" s="21"/>
      <c r="E122" s="35"/>
      <c r="F122" s="22"/>
    </row>
    <row r="123" spans="4:6" ht="12.75" customHeight="1">
      <c r="D123" s="21"/>
      <c r="E123" s="27"/>
      <c r="F123" s="28"/>
    </row>
    <row r="124" spans="5:6" ht="12.75">
      <c r="E124" s="19"/>
      <c r="F124" s="20"/>
    </row>
    <row r="125" spans="4:6" ht="12.75">
      <c r="D125" s="21"/>
      <c r="E125" s="19"/>
      <c r="F125" s="42"/>
    </row>
    <row r="126" spans="5:6" ht="12.75">
      <c r="E126" s="40"/>
      <c r="F126" s="41"/>
    </row>
    <row r="127" spans="5:6" ht="12.75">
      <c r="E127" s="35"/>
      <c r="F127" s="36"/>
    </row>
    <row r="128" spans="5:6" ht="12.75">
      <c r="E128" s="19"/>
      <c r="F128" s="20"/>
    </row>
    <row r="129" spans="1:6" ht="19.5" customHeight="1">
      <c r="A129" s="46"/>
      <c r="B129" s="5"/>
      <c r="C129" s="5"/>
      <c r="D129" s="5"/>
      <c r="E129" s="5"/>
      <c r="F129" s="31"/>
    </row>
    <row r="130" spans="1:6" ht="15" customHeight="1">
      <c r="A130" s="21"/>
      <c r="E130" s="33"/>
      <c r="F130" s="31"/>
    </row>
    <row r="131" spans="1:6" ht="12.75">
      <c r="A131" s="21"/>
      <c r="B131" s="21"/>
      <c r="C131" s="21"/>
      <c r="E131" s="33"/>
      <c r="F131" s="22"/>
    </row>
    <row r="132" spans="4:6" ht="12.75">
      <c r="D132" s="21"/>
      <c r="E132" s="19"/>
      <c r="F132" s="31"/>
    </row>
    <row r="133" spans="5:6" ht="12.75">
      <c r="E133" s="23"/>
      <c r="F133" s="24"/>
    </row>
    <row r="134" spans="2:6" ht="12.75">
      <c r="B134" s="21"/>
      <c r="C134" s="21"/>
      <c r="E134" s="19"/>
      <c r="F134" s="22"/>
    </row>
    <row r="135" spans="4:6" ht="12.75">
      <c r="D135" s="21"/>
      <c r="E135" s="19"/>
      <c r="F135" s="22"/>
    </row>
    <row r="136" spans="5:6" ht="12.75">
      <c r="E136" s="27"/>
      <c r="F136" s="28"/>
    </row>
    <row r="137" spans="4:6" ht="22.5" customHeight="1">
      <c r="D137" s="21"/>
      <c r="E137" s="19"/>
      <c r="F137" s="29"/>
    </row>
    <row r="138" spans="5:6" ht="12.75">
      <c r="E138" s="19"/>
      <c r="F138" s="28"/>
    </row>
    <row r="139" spans="2:6" ht="12.75">
      <c r="B139" s="21"/>
      <c r="C139" s="21"/>
      <c r="E139" s="25"/>
      <c r="F139" s="31"/>
    </row>
    <row r="140" spans="4:6" ht="12.75">
      <c r="D140" s="21"/>
      <c r="E140" s="25"/>
      <c r="F140" s="32"/>
    </row>
    <row r="141" spans="5:6" ht="12.75">
      <c r="E141" s="27"/>
      <c r="F141" s="24"/>
    </row>
    <row r="142" spans="1:6" ht="13.5" customHeight="1">
      <c r="A142" s="21"/>
      <c r="E142" s="33"/>
      <c r="F142" s="31"/>
    </row>
    <row r="143" spans="2:6" ht="13.5" customHeight="1">
      <c r="B143" s="21"/>
      <c r="C143" s="21"/>
      <c r="E143" s="19"/>
      <c r="F143" s="31"/>
    </row>
    <row r="144" spans="4:6" ht="13.5" customHeight="1">
      <c r="D144" s="21"/>
      <c r="E144" s="19"/>
      <c r="F144" s="22"/>
    </row>
    <row r="145" spans="4:6" ht="12.75">
      <c r="D145" s="21"/>
      <c r="E145" s="27"/>
      <c r="F145" s="24"/>
    </row>
    <row r="146" spans="4:6" ht="12.75">
      <c r="D146" s="21"/>
      <c r="E146" s="19"/>
      <c r="F146" s="22"/>
    </row>
    <row r="147" spans="5:6" ht="12.75">
      <c r="E147" s="40"/>
      <c r="F147" s="41"/>
    </row>
    <row r="148" spans="4:6" ht="12.75">
      <c r="D148" s="21"/>
      <c r="E148" s="25"/>
      <c r="F148" s="42"/>
    </row>
    <row r="149" spans="4:6" ht="12.75">
      <c r="D149" s="21"/>
      <c r="E149" s="27"/>
      <c r="F149" s="28"/>
    </row>
    <row r="150" spans="5:6" ht="12.75">
      <c r="E150" s="40"/>
      <c r="F150" s="47"/>
    </row>
    <row r="151" spans="2:6" ht="12.75">
      <c r="B151" s="21"/>
      <c r="C151" s="21"/>
      <c r="E151" s="35"/>
      <c r="F151" s="45"/>
    </row>
    <row r="152" spans="4:6" ht="12.75">
      <c r="D152" s="21"/>
      <c r="E152" s="35"/>
      <c r="F152" s="22"/>
    </row>
    <row r="153" spans="4:6" ht="12.75">
      <c r="D153" s="21"/>
      <c r="E153" s="27"/>
      <c r="F153" s="28"/>
    </row>
    <row r="154" spans="4:6" ht="12.75">
      <c r="D154" s="21"/>
      <c r="E154" s="27"/>
      <c r="F154" s="28"/>
    </row>
    <row r="155" spans="5:6" ht="12.75">
      <c r="E155" s="19"/>
      <c r="F155" s="20"/>
    </row>
    <row r="156" spans="1:6" s="48" customFormat="1" ht="18" customHeight="1">
      <c r="A156" s="231"/>
      <c r="B156" s="232"/>
      <c r="C156" s="232"/>
      <c r="D156" s="232"/>
      <c r="E156" s="232"/>
      <c r="F156" s="232"/>
    </row>
    <row r="157" spans="1:6" ht="28.5" customHeight="1">
      <c r="A157" s="37"/>
      <c r="B157" s="37"/>
      <c r="C157" s="37"/>
      <c r="D157" s="37"/>
      <c r="E157" s="38"/>
      <c r="F157" s="39"/>
    </row>
    <row r="159" spans="1:6" ht="15.75">
      <c r="A159" s="50"/>
      <c r="B159" s="21"/>
      <c r="C159" s="21"/>
      <c r="D159" s="21"/>
      <c r="E159" s="51"/>
      <c r="F159" s="4"/>
    </row>
    <row r="160" spans="1:6" ht="12.75">
      <c r="A160" s="21"/>
      <c r="B160" s="21"/>
      <c r="C160" s="21"/>
      <c r="D160" s="21"/>
      <c r="E160" s="51"/>
      <c r="F160" s="4"/>
    </row>
    <row r="161" spans="1:6" ht="17.25" customHeight="1">
      <c r="A161" s="21"/>
      <c r="B161" s="21"/>
      <c r="C161" s="21"/>
      <c r="D161" s="21"/>
      <c r="E161" s="51"/>
      <c r="F161" s="4"/>
    </row>
    <row r="162" spans="1:6" ht="13.5" customHeight="1">
      <c r="A162" s="21"/>
      <c r="B162" s="21"/>
      <c r="C162" s="21"/>
      <c r="D162" s="21"/>
      <c r="E162" s="51"/>
      <c r="F162" s="4"/>
    </row>
    <row r="163" spans="1:6" ht="12.75">
      <c r="A163" s="21"/>
      <c r="B163" s="21"/>
      <c r="C163" s="21"/>
      <c r="D163" s="21"/>
      <c r="E163" s="51"/>
      <c r="F163" s="4"/>
    </row>
    <row r="164" spans="1:4" ht="12.75">
      <c r="A164" s="21"/>
      <c r="B164" s="21"/>
      <c r="C164" s="21"/>
      <c r="D164" s="21"/>
    </row>
    <row r="165" spans="1:6" ht="12.75">
      <c r="A165" s="21"/>
      <c r="B165" s="21"/>
      <c r="C165" s="21"/>
      <c r="D165" s="21"/>
      <c r="E165" s="51"/>
      <c r="F165" s="4"/>
    </row>
    <row r="166" spans="1:6" ht="12.75">
      <c r="A166" s="21"/>
      <c r="B166" s="21"/>
      <c r="C166" s="21"/>
      <c r="D166" s="21"/>
      <c r="E166" s="51"/>
      <c r="F166" s="52"/>
    </row>
    <row r="167" spans="1:6" ht="12.75">
      <c r="A167" s="21"/>
      <c r="B167" s="21"/>
      <c r="C167" s="21"/>
      <c r="D167" s="21"/>
      <c r="E167" s="51"/>
      <c r="F167" s="4"/>
    </row>
    <row r="168" spans="1:6" ht="22.5" customHeight="1">
      <c r="A168" s="21"/>
      <c r="B168" s="21"/>
      <c r="C168" s="21"/>
      <c r="D168" s="21"/>
      <c r="E168" s="51"/>
      <c r="F168" s="29"/>
    </row>
    <row r="169" spans="5:6" ht="22.5" customHeight="1">
      <c r="E169" s="27"/>
      <c r="F169" s="30"/>
    </row>
  </sheetData>
  <sheetProtection/>
  <mergeCells count="8">
    <mergeCell ref="A1:I1"/>
    <mergeCell ref="B23:I23"/>
    <mergeCell ref="B25:I25"/>
    <mergeCell ref="B34:I34"/>
    <mergeCell ref="B36:I36"/>
    <mergeCell ref="A156:F156"/>
    <mergeCell ref="B3:I3"/>
    <mergeCell ref="B45:I45"/>
  </mergeCells>
  <printOptions horizontalCentered="1"/>
  <pageMargins left="0.1968503937007874" right="0.1968503937007874" top="0.4330708661417323" bottom="0.1968503937007874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23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0"/>
  <sheetViews>
    <sheetView zoomScalePageLayoutView="0" workbookViewId="0" topLeftCell="A1">
      <pane ySplit="2" topLeftCell="A200" activePane="bottomLeft" state="frozen"/>
      <selection pane="topLeft" activeCell="A1" sqref="A1"/>
      <selection pane="bottomLeft" activeCell="A228" sqref="A228:B228"/>
    </sheetView>
  </sheetViews>
  <sheetFormatPr defaultColWidth="11.421875" defaultRowHeight="12.75"/>
  <cols>
    <col min="1" max="1" width="5.00390625" style="56" customWidth="1"/>
    <col min="2" max="2" width="29.7109375" style="57" customWidth="1"/>
    <col min="3" max="3" width="12.140625" style="3" customWidth="1"/>
    <col min="4" max="4" width="11.57421875" style="3" customWidth="1"/>
    <col min="5" max="5" width="9.28125" style="3" customWidth="1"/>
    <col min="6" max="6" width="10.28125" style="3" customWidth="1"/>
    <col min="7" max="7" width="12.7109375" style="3" customWidth="1"/>
    <col min="8" max="8" width="8.57421875" style="3" customWidth="1"/>
    <col min="9" max="9" width="12.00390625" style="3" customWidth="1"/>
    <col min="10" max="10" width="10.28125" style="3" customWidth="1"/>
    <col min="11" max="11" width="9.00390625" style="3" customWidth="1"/>
    <col min="12" max="13" width="11.8515625" style="3" customWidth="1"/>
    <col min="14" max="14" width="11.421875" style="1" customWidth="1"/>
    <col min="15" max="15" width="16.57421875" style="1" bestFit="1" customWidth="1"/>
    <col min="16" max="16" width="12.8515625" style="1" customWidth="1"/>
    <col min="17" max="16384" width="11.421875" style="1" customWidth="1"/>
  </cols>
  <sheetData>
    <row r="1" spans="1:13" ht="24" customHeight="1" thickBot="1">
      <c r="A1" s="235" t="s">
        <v>117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4" customFormat="1" ht="45" customHeight="1" thickBot="1">
      <c r="A2" s="198" t="s">
        <v>14</v>
      </c>
      <c r="B2" s="199" t="s">
        <v>15</v>
      </c>
      <c r="C2" s="200" t="s">
        <v>151</v>
      </c>
      <c r="D2" s="199" t="s">
        <v>64</v>
      </c>
      <c r="E2" s="199" t="s">
        <v>128</v>
      </c>
      <c r="F2" s="199" t="s">
        <v>129</v>
      </c>
      <c r="G2" s="199" t="s">
        <v>130</v>
      </c>
      <c r="H2" s="199" t="s">
        <v>131</v>
      </c>
      <c r="I2" s="199" t="s">
        <v>132</v>
      </c>
      <c r="J2" s="199" t="s">
        <v>133</v>
      </c>
      <c r="K2" s="199" t="s">
        <v>134</v>
      </c>
      <c r="L2" s="199" t="s">
        <v>114</v>
      </c>
      <c r="M2" s="201" t="s">
        <v>152</v>
      </c>
    </row>
    <row r="3" spans="1:13" s="4" customFormat="1" ht="26.25" customHeight="1">
      <c r="A3" s="195"/>
      <c r="B3" s="196" t="s">
        <v>80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2.75">
      <c r="A4" s="76"/>
      <c r="B4" s="77" t="s">
        <v>81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3.5" customHeight="1">
      <c r="A5" s="233" t="s">
        <v>118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4"/>
    </row>
    <row r="6" spans="1:13" ht="26.25" customHeight="1">
      <c r="A6" s="233" t="s">
        <v>119</v>
      </c>
      <c r="B6" s="238"/>
      <c r="C6" s="159">
        <f>D6</f>
        <v>48000</v>
      </c>
      <c r="D6" s="159">
        <f>D7</f>
        <v>48000</v>
      </c>
      <c r="E6" s="158"/>
      <c r="F6" s="158"/>
      <c r="G6" s="158"/>
      <c r="H6" s="158"/>
      <c r="I6" s="158"/>
      <c r="J6" s="158"/>
      <c r="K6" s="158"/>
      <c r="L6" s="159">
        <f aca="true" t="shared" si="0" ref="L6:L11">C6</f>
        <v>48000</v>
      </c>
      <c r="M6" s="159">
        <f aca="true" t="shared" si="1" ref="M6:M11">L6</f>
        <v>48000</v>
      </c>
    </row>
    <row r="7" spans="1:15" ht="24" customHeight="1">
      <c r="A7" s="233" t="s">
        <v>120</v>
      </c>
      <c r="B7" s="238"/>
      <c r="C7" s="159">
        <f>D7</f>
        <v>48000</v>
      </c>
      <c r="D7" s="159">
        <f>D8</f>
        <v>48000</v>
      </c>
      <c r="E7" s="158"/>
      <c r="F7" s="158"/>
      <c r="G7" s="158"/>
      <c r="H7" s="158"/>
      <c r="I7" s="158"/>
      <c r="J7" s="158"/>
      <c r="K7" s="158"/>
      <c r="L7" s="159">
        <f t="shared" si="0"/>
        <v>48000</v>
      </c>
      <c r="M7" s="159">
        <f t="shared" si="1"/>
        <v>48000</v>
      </c>
      <c r="O7" s="103">
        <f>C15+C7</f>
        <v>14498575.19</v>
      </c>
    </row>
    <row r="8" spans="1:13" ht="24.75" customHeight="1">
      <c r="A8" s="233" t="s">
        <v>150</v>
      </c>
      <c r="B8" s="238"/>
      <c r="C8" s="159">
        <f>D8</f>
        <v>48000</v>
      </c>
      <c r="D8" s="159">
        <f>D9</f>
        <v>48000</v>
      </c>
      <c r="E8" s="158"/>
      <c r="F8" s="158"/>
      <c r="G8" s="158"/>
      <c r="H8" s="158"/>
      <c r="I8" s="158"/>
      <c r="J8" s="158"/>
      <c r="K8" s="158"/>
      <c r="L8" s="159">
        <f t="shared" si="0"/>
        <v>48000</v>
      </c>
      <c r="M8" s="159">
        <f t="shared" si="1"/>
        <v>48000</v>
      </c>
    </row>
    <row r="9" spans="1:13" ht="38.25" customHeight="1">
      <c r="A9" s="239" t="s">
        <v>142</v>
      </c>
      <c r="B9" s="240"/>
      <c r="C9" s="191">
        <f>D9</f>
        <v>48000</v>
      </c>
      <c r="D9" s="160">
        <f>D10</f>
        <v>48000</v>
      </c>
      <c r="E9" s="161"/>
      <c r="F9" s="161"/>
      <c r="G9" s="161"/>
      <c r="H9" s="161"/>
      <c r="I9" s="161"/>
      <c r="J9" s="161"/>
      <c r="K9" s="161"/>
      <c r="L9" s="157">
        <f t="shared" si="0"/>
        <v>48000</v>
      </c>
      <c r="M9" s="157">
        <f t="shared" si="1"/>
        <v>48000</v>
      </c>
    </row>
    <row r="10" spans="1:13" ht="22.5" customHeight="1">
      <c r="A10" s="145">
        <v>3</v>
      </c>
      <c r="B10" s="144" t="s">
        <v>88</v>
      </c>
      <c r="C10" s="162">
        <f aca="true" t="shared" si="2" ref="C10:C70">SUM(D10:K10)</f>
        <v>48000</v>
      </c>
      <c r="D10" s="162">
        <f>D12</f>
        <v>48000</v>
      </c>
      <c r="E10" s="162"/>
      <c r="F10" s="162"/>
      <c r="G10" s="163"/>
      <c r="H10" s="163"/>
      <c r="I10" s="162"/>
      <c r="J10" s="162"/>
      <c r="K10" s="162"/>
      <c r="L10" s="162">
        <f t="shared" si="0"/>
        <v>48000</v>
      </c>
      <c r="M10" s="162">
        <f t="shared" si="1"/>
        <v>48000</v>
      </c>
    </row>
    <row r="11" spans="1:13" ht="18" customHeight="1">
      <c r="A11" s="146">
        <v>37</v>
      </c>
      <c r="B11" s="147" t="s">
        <v>147</v>
      </c>
      <c r="C11" s="164">
        <f t="shared" si="2"/>
        <v>48000</v>
      </c>
      <c r="D11" s="164">
        <f>D12</f>
        <v>48000</v>
      </c>
      <c r="E11" s="164"/>
      <c r="F11" s="164"/>
      <c r="G11" s="165"/>
      <c r="H11" s="165"/>
      <c r="I11" s="164"/>
      <c r="J11" s="164"/>
      <c r="K11" s="164"/>
      <c r="L11" s="164">
        <f t="shared" si="0"/>
        <v>48000</v>
      </c>
      <c r="M11" s="164">
        <f t="shared" si="1"/>
        <v>48000</v>
      </c>
    </row>
    <row r="12" spans="1:13" ht="13.5" customHeight="1">
      <c r="A12" s="78">
        <v>372</v>
      </c>
      <c r="B12" s="147" t="s">
        <v>147</v>
      </c>
      <c r="C12" s="166">
        <f t="shared" si="2"/>
        <v>48000</v>
      </c>
      <c r="D12" s="166">
        <f>SUM(D13:D14)</f>
        <v>48000</v>
      </c>
      <c r="E12" s="166"/>
      <c r="F12" s="166"/>
      <c r="G12" s="167"/>
      <c r="H12" s="167"/>
      <c r="I12" s="166"/>
      <c r="J12" s="166"/>
      <c r="K12" s="166"/>
      <c r="L12" s="166"/>
      <c r="M12" s="167"/>
    </row>
    <row r="13" spans="1:13" ht="12.75">
      <c r="A13" s="78">
        <v>3722</v>
      </c>
      <c r="B13" s="79" t="s">
        <v>145</v>
      </c>
      <c r="C13" s="166">
        <f t="shared" si="2"/>
        <v>20000</v>
      </c>
      <c r="D13" s="166">
        <v>20000</v>
      </c>
      <c r="E13" s="166"/>
      <c r="F13" s="166"/>
      <c r="G13" s="167"/>
      <c r="H13" s="167"/>
      <c r="I13" s="166"/>
      <c r="J13" s="166"/>
      <c r="K13" s="166"/>
      <c r="L13" s="166"/>
      <c r="M13" s="167"/>
    </row>
    <row r="14" spans="1:13" ht="12.75">
      <c r="A14" s="78">
        <v>3722</v>
      </c>
      <c r="B14" s="79" t="s">
        <v>146</v>
      </c>
      <c r="C14" s="166">
        <f t="shared" si="2"/>
        <v>28000</v>
      </c>
      <c r="D14" s="166">
        <v>28000</v>
      </c>
      <c r="E14" s="166"/>
      <c r="F14" s="166"/>
      <c r="G14" s="167"/>
      <c r="H14" s="167"/>
      <c r="I14" s="166"/>
      <c r="J14" s="166"/>
      <c r="K14" s="166"/>
      <c r="L14" s="166"/>
      <c r="M14" s="167"/>
    </row>
    <row r="15" spans="1:13" ht="39.75" customHeight="1">
      <c r="A15" s="233" t="s">
        <v>121</v>
      </c>
      <c r="B15" s="238"/>
      <c r="C15" s="168">
        <f t="shared" si="2"/>
        <v>14450575.19</v>
      </c>
      <c r="D15" s="169">
        <f>D16+D55</f>
        <v>1272575.19</v>
      </c>
      <c r="E15" s="169">
        <f aca="true" t="shared" si="3" ref="E15:K15">E16+E55+E101</f>
        <v>58100</v>
      </c>
      <c r="F15" s="169">
        <f t="shared" si="3"/>
        <v>778700</v>
      </c>
      <c r="G15" s="169">
        <f t="shared" si="3"/>
        <v>11151000</v>
      </c>
      <c r="H15" s="169">
        <f t="shared" si="3"/>
        <v>6000</v>
      </c>
      <c r="I15" s="169">
        <f t="shared" si="3"/>
        <v>1042400</v>
      </c>
      <c r="J15" s="169">
        <f t="shared" si="3"/>
        <v>116800</v>
      </c>
      <c r="K15" s="169">
        <f t="shared" si="3"/>
        <v>25000</v>
      </c>
      <c r="L15" s="156">
        <f aca="true" t="shared" si="4" ref="L15:L21">C15</f>
        <v>14450575.19</v>
      </c>
      <c r="M15" s="156">
        <f aca="true" t="shared" si="5" ref="M15:M21">L15</f>
        <v>14450575.19</v>
      </c>
    </row>
    <row r="16" spans="1:13" ht="18" customHeight="1">
      <c r="A16" s="233" t="s">
        <v>122</v>
      </c>
      <c r="B16" s="238"/>
      <c r="C16" s="159">
        <f t="shared" si="2"/>
        <v>812575.19</v>
      </c>
      <c r="D16" s="159">
        <f>D18</f>
        <v>812575.19</v>
      </c>
      <c r="E16" s="159">
        <f aca="true" t="shared" si="6" ref="E16:K16">E18</f>
        <v>0</v>
      </c>
      <c r="F16" s="159">
        <f t="shared" si="6"/>
        <v>0</v>
      </c>
      <c r="G16" s="159">
        <f t="shared" si="6"/>
        <v>0</v>
      </c>
      <c r="H16" s="159">
        <f t="shared" si="6"/>
        <v>0</v>
      </c>
      <c r="I16" s="159">
        <f t="shared" si="6"/>
        <v>0</v>
      </c>
      <c r="J16" s="159">
        <f t="shared" si="6"/>
        <v>0</v>
      </c>
      <c r="K16" s="159">
        <f t="shared" si="6"/>
        <v>0</v>
      </c>
      <c r="L16" s="159">
        <f t="shared" si="4"/>
        <v>812575.19</v>
      </c>
      <c r="M16" s="159">
        <f t="shared" si="5"/>
        <v>812575.19</v>
      </c>
    </row>
    <row r="17" spans="1:13" ht="27" customHeight="1">
      <c r="A17" s="251" t="s">
        <v>144</v>
      </c>
      <c r="B17" s="252"/>
      <c r="C17" s="159">
        <f t="shared" si="2"/>
        <v>812575.19</v>
      </c>
      <c r="D17" s="159">
        <f>D18</f>
        <v>812575.19</v>
      </c>
      <c r="E17" s="159">
        <f aca="true" t="shared" si="7" ref="E17:K17">E18</f>
        <v>0</v>
      </c>
      <c r="F17" s="159">
        <f t="shared" si="7"/>
        <v>0</v>
      </c>
      <c r="G17" s="159">
        <f t="shared" si="7"/>
        <v>0</v>
      </c>
      <c r="H17" s="159">
        <f t="shared" si="7"/>
        <v>0</v>
      </c>
      <c r="I17" s="159">
        <f t="shared" si="7"/>
        <v>0</v>
      </c>
      <c r="J17" s="159">
        <f t="shared" si="7"/>
        <v>0</v>
      </c>
      <c r="K17" s="159">
        <f t="shared" si="7"/>
        <v>0</v>
      </c>
      <c r="L17" s="159">
        <f t="shared" si="4"/>
        <v>812575.19</v>
      </c>
      <c r="M17" s="159">
        <f t="shared" si="5"/>
        <v>812575.19</v>
      </c>
    </row>
    <row r="18" spans="1:13" ht="39.75" customHeight="1">
      <c r="A18" s="233" t="s">
        <v>103</v>
      </c>
      <c r="B18" s="234"/>
      <c r="C18" s="168">
        <f t="shared" si="2"/>
        <v>812575.19</v>
      </c>
      <c r="D18" s="168">
        <f aca="true" t="shared" si="8" ref="D18:K18">D19+D48</f>
        <v>812575.19</v>
      </c>
      <c r="E18" s="168">
        <f t="shared" si="8"/>
        <v>0</v>
      </c>
      <c r="F18" s="168">
        <f t="shared" si="8"/>
        <v>0</v>
      </c>
      <c r="G18" s="168">
        <f t="shared" si="8"/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8"/>
        <v>0</v>
      </c>
      <c r="L18" s="168">
        <f t="shared" si="4"/>
        <v>812575.19</v>
      </c>
      <c r="M18" s="168">
        <f t="shared" si="5"/>
        <v>812575.19</v>
      </c>
    </row>
    <row r="19" spans="1:13" ht="12.75">
      <c r="A19" s="245" t="s">
        <v>72</v>
      </c>
      <c r="B19" s="246"/>
      <c r="C19" s="170">
        <f t="shared" si="2"/>
        <v>712568</v>
      </c>
      <c r="D19" s="170">
        <f>D20</f>
        <v>712568</v>
      </c>
      <c r="E19" s="170">
        <f aca="true" t="shared" si="9" ref="E19:K19">E20</f>
        <v>0</v>
      </c>
      <c r="F19" s="170">
        <f t="shared" si="9"/>
        <v>0</v>
      </c>
      <c r="G19" s="170">
        <f t="shared" si="9"/>
        <v>0</v>
      </c>
      <c r="H19" s="170">
        <f t="shared" si="9"/>
        <v>0</v>
      </c>
      <c r="I19" s="170">
        <f t="shared" si="9"/>
        <v>0</v>
      </c>
      <c r="J19" s="170">
        <f t="shared" si="9"/>
        <v>0</v>
      </c>
      <c r="K19" s="170">
        <f t="shared" si="9"/>
        <v>0</v>
      </c>
      <c r="L19" s="170">
        <f t="shared" si="4"/>
        <v>712568</v>
      </c>
      <c r="M19" s="170">
        <f t="shared" si="5"/>
        <v>712568</v>
      </c>
    </row>
    <row r="20" spans="1:13" ht="12.75">
      <c r="A20" s="72">
        <v>3</v>
      </c>
      <c r="B20" s="73" t="s">
        <v>17</v>
      </c>
      <c r="C20" s="171">
        <f t="shared" si="2"/>
        <v>712568</v>
      </c>
      <c r="D20" s="171">
        <f aca="true" t="shared" si="10" ref="D20:K20">D21+D45</f>
        <v>712568</v>
      </c>
      <c r="E20" s="171">
        <f t="shared" si="10"/>
        <v>0</v>
      </c>
      <c r="F20" s="171">
        <f t="shared" si="10"/>
        <v>0</v>
      </c>
      <c r="G20" s="171">
        <f t="shared" si="10"/>
        <v>0</v>
      </c>
      <c r="H20" s="171">
        <f t="shared" si="10"/>
        <v>0</v>
      </c>
      <c r="I20" s="171">
        <f t="shared" si="10"/>
        <v>0</v>
      </c>
      <c r="J20" s="171">
        <f t="shared" si="10"/>
        <v>0</v>
      </c>
      <c r="K20" s="171">
        <f t="shared" si="10"/>
        <v>0</v>
      </c>
      <c r="L20" s="171">
        <f t="shared" si="4"/>
        <v>712568</v>
      </c>
      <c r="M20" s="171">
        <f t="shared" si="5"/>
        <v>712568</v>
      </c>
    </row>
    <row r="21" spans="1:13" s="4" customFormat="1" ht="12.75">
      <c r="A21" s="74">
        <v>32</v>
      </c>
      <c r="B21" s="75" t="s">
        <v>22</v>
      </c>
      <c r="C21" s="172">
        <f t="shared" si="2"/>
        <v>706568</v>
      </c>
      <c r="D21" s="172">
        <f>D22+D26+D31+D40</f>
        <v>706568</v>
      </c>
      <c r="E21" s="172">
        <f aca="true" t="shared" si="11" ref="E21:K21">E22+E26+E31+E40</f>
        <v>0</v>
      </c>
      <c r="F21" s="172">
        <f t="shared" si="11"/>
        <v>0</v>
      </c>
      <c r="G21" s="172">
        <f t="shared" si="11"/>
        <v>0</v>
      </c>
      <c r="H21" s="172">
        <f t="shared" si="11"/>
        <v>0</v>
      </c>
      <c r="I21" s="172">
        <f t="shared" si="11"/>
        <v>0</v>
      </c>
      <c r="J21" s="172">
        <f t="shared" si="11"/>
        <v>0</v>
      </c>
      <c r="K21" s="172">
        <f t="shared" si="11"/>
        <v>0</v>
      </c>
      <c r="L21" s="172">
        <f t="shared" si="4"/>
        <v>706568</v>
      </c>
      <c r="M21" s="172">
        <f t="shared" si="5"/>
        <v>706568</v>
      </c>
    </row>
    <row r="22" spans="1:13" ht="13.5" customHeight="1">
      <c r="A22" s="76">
        <v>321</v>
      </c>
      <c r="B22" s="77" t="s">
        <v>23</v>
      </c>
      <c r="C22" s="174">
        <f t="shared" si="2"/>
        <v>38000</v>
      </c>
      <c r="D22" s="174">
        <f>SUM(D23:D25)</f>
        <v>38000</v>
      </c>
      <c r="E22" s="174">
        <f aca="true" t="shared" si="12" ref="E22:K22">SUM(E23:E25)</f>
        <v>0</v>
      </c>
      <c r="F22" s="174">
        <f t="shared" si="12"/>
        <v>0</v>
      </c>
      <c r="G22" s="174">
        <f t="shared" si="12"/>
        <v>0</v>
      </c>
      <c r="H22" s="174">
        <f t="shared" si="12"/>
        <v>0</v>
      </c>
      <c r="I22" s="174">
        <f t="shared" si="12"/>
        <v>0</v>
      </c>
      <c r="J22" s="174">
        <f t="shared" si="12"/>
        <v>0</v>
      </c>
      <c r="K22" s="174">
        <f t="shared" si="12"/>
        <v>0</v>
      </c>
      <c r="L22" s="174"/>
      <c r="M22" s="175"/>
    </row>
    <row r="23" spans="1:13" ht="12.75" customHeight="1">
      <c r="A23" s="78">
        <v>3211</v>
      </c>
      <c r="B23" s="79" t="s">
        <v>40</v>
      </c>
      <c r="C23" s="166">
        <f t="shared" si="2"/>
        <v>18000</v>
      </c>
      <c r="D23" s="166">
        <v>18000</v>
      </c>
      <c r="E23" s="167"/>
      <c r="F23" s="167"/>
      <c r="G23" s="167"/>
      <c r="H23" s="167"/>
      <c r="I23" s="176"/>
      <c r="J23" s="167"/>
      <c r="K23" s="167"/>
      <c r="L23" s="166"/>
      <c r="M23" s="167"/>
    </row>
    <row r="24" spans="1:13" ht="12.75" customHeight="1">
      <c r="A24" s="78">
        <v>3213</v>
      </c>
      <c r="B24" s="79" t="s">
        <v>42</v>
      </c>
      <c r="C24" s="166">
        <f t="shared" si="2"/>
        <v>13000</v>
      </c>
      <c r="D24" s="166">
        <v>13000</v>
      </c>
      <c r="E24" s="167"/>
      <c r="F24" s="167"/>
      <c r="G24" s="167"/>
      <c r="H24" s="167"/>
      <c r="I24" s="176"/>
      <c r="J24" s="167"/>
      <c r="K24" s="167"/>
      <c r="L24" s="166"/>
      <c r="M24" s="167"/>
    </row>
    <row r="25" spans="1:13" ht="12.75" customHeight="1">
      <c r="A25" s="78">
        <v>3214</v>
      </c>
      <c r="B25" s="79" t="s">
        <v>43</v>
      </c>
      <c r="C25" s="166">
        <f t="shared" si="2"/>
        <v>7000</v>
      </c>
      <c r="D25" s="166">
        <v>7000</v>
      </c>
      <c r="E25" s="167"/>
      <c r="F25" s="167"/>
      <c r="G25" s="167"/>
      <c r="H25" s="167"/>
      <c r="I25" s="176"/>
      <c r="J25" s="167"/>
      <c r="K25" s="167"/>
      <c r="L25" s="166"/>
      <c r="M25" s="167"/>
    </row>
    <row r="26" spans="1:13" ht="12.75">
      <c r="A26" s="76">
        <v>322</v>
      </c>
      <c r="B26" s="77" t="s">
        <v>24</v>
      </c>
      <c r="C26" s="174">
        <f t="shared" si="2"/>
        <v>418068</v>
      </c>
      <c r="D26" s="174">
        <f>SUM(D27:D30)</f>
        <v>418068</v>
      </c>
      <c r="E26" s="174">
        <f aca="true" t="shared" si="13" ref="E26:K26">SUM(E27:E30)</f>
        <v>0</v>
      </c>
      <c r="F26" s="174">
        <f t="shared" si="13"/>
        <v>0</v>
      </c>
      <c r="G26" s="174">
        <f t="shared" si="13"/>
        <v>0</v>
      </c>
      <c r="H26" s="174">
        <f t="shared" si="13"/>
        <v>0</v>
      </c>
      <c r="I26" s="174">
        <f t="shared" si="13"/>
        <v>0</v>
      </c>
      <c r="J26" s="174">
        <f t="shared" si="13"/>
        <v>0</v>
      </c>
      <c r="K26" s="174">
        <f t="shared" si="13"/>
        <v>0</v>
      </c>
      <c r="L26" s="174"/>
      <c r="M26" s="175"/>
    </row>
    <row r="27" spans="1:13" ht="12.75" customHeight="1">
      <c r="A27" s="78">
        <v>3221</v>
      </c>
      <c r="B27" s="79" t="s">
        <v>44</v>
      </c>
      <c r="C27" s="166">
        <f t="shared" si="2"/>
        <v>102068</v>
      </c>
      <c r="D27" s="166">
        <v>102068</v>
      </c>
      <c r="E27" s="177"/>
      <c r="F27" s="167"/>
      <c r="G27" s="167"/>
      <c r="H27" s="167"/>
      <c r="I27" s="167"/>
      <c r="J27" s="167"/>
      <c r="K27" s="167"/>
      <c r="L27" s="166"/>
      <c r="M27" s="167"/>
    </row>
    <row r="28" spans="1:13" ht="12.75" customHeight="1">
      <c r="A28" s="78">
        <v>3223</v>
      </c>
      <c r="B28" s="79" t="s">
        <v>46</v>
      </c>
      <c r="C28" s="166">
        <f t="shared" si="2"/>
        <v>280000</v>
      </c>
      <c r="D28" s="166">
        <v>280000</v>
      </c>
      <c r="E28" s="167"/>
      <c r="F28" s="167"/>
      <c r="G28" s="167"/>
      <c r="H28" s="167"/>
      <c r="I28" s="167"/>
      <c r="J28" s="167"/>
      <c r="K28" s="167"/>
      <c r="L28" s="166"/>
      <c r="M28" s="167"/>
    </row>
    <row r="29" spans="1:13" ht="12.75" customHeight="1">
      <c r="A29" s="78">
        <v>3225</v>
      </c>
      <c r="B29" s="79" t="s">
        <v>48</v>
      </c>
      <c r="C29" s="166">
        <f t="shared" si="2"/>
        <v>20000</v>
      </c>
      <c r="D29" s="166">
        <v>20000</v>
      </c>
      <c r="E29" s="167"/>
      <c r="F29" s="167"/>
      <c r="G29" s="167"/>
      <c r="H29" s="167"/>
      <c r="I29" s="167"/>
      <c r="J29" s="167"/>
      <c r="K29" s="167"/>
      <c r="L29" s="166"/>
      <c r="M29" s="167"/>
    </row>
    <row r="30" spans="1:13" ht="12.75" customHeight="1">
      <c r="A30" s="78">
        <v>3227</v>
      </c>
      <c r="B30" s="79" t="s">
        <v>49</v>
      </c>
      <c r="C30" s="166">
        <f t="shared" si="2"/>
        <v>16000</v>
      </c>
      <c r="D30" s="166">
        <v>16000</v>
      </c>
      <c r="E30" s="167"/>
      <c r="F30" s="167"/>
      <c r="G30" s="167"/>
      <c r="H30" s="167"/>
      <c r="I30" s="167"/>
      <c r="J30" s="167"/>
      <c r="K30" s="167"/>
      <c r="L30" s="166"/>
      <c r="M30" s="167"/>
    </row>
    <row r="31" spans="1:13" ht="12.75">
      <c r="A31" s="76">
        <v>323</v>
      </c>
      <c r="B31" s="77" t="s">
        <v>25</v>
      </c>
      <c r="C31" s="174">
        <f t="shared" si="2"/>
        <v>197800</v>
      </c>
      <c r="D31" s="174">
        <f>SUM(D32:D39)</f>
        <v>197800</v>
      </c>
      <c r="E31" s="174">
        <f aca="true" t="shared" si="14" ref="E31:K31">SUM(E32:E39)</f>
        <v>0</v>
      </c>
      <c r="F31" s="174">
        <f t="shared" si="14"/>
        <v>0</v>
      </c>
      <c r="G31" s="174">
        <f t="shared" si="14"/>
        <v>0</v>
      </c>
      <c r="H31" s="174">
        <f t="shared" si="14"/>
        <v>0</v>
      </c>
      <c r="I31" s="174">
        <f t="shared" si="14"/>
        <v>0</v>
      </c>
      <c r="J31" s="174">
        <f t="shared" si="14"/>
        <v>0</v>
      </c>
      <c r="K31" s="174">
        <f t="shared" si="14"/>
        <v>0</v>
      </c>
      <c r="L31" s="174"/>
      <c r="M31" s="175"/>
    </row>
    <row r="32" spans="1:13" ht="12.75" customHeight="1">
      <c r="A32" s="78">
        <v>3231</v>
      </c>
      <c r="B32" s="79" t="s">
        <v>50</v>
      </c>
      <c r="C32" s="166">
        <f t="shared" si="2"/>
        <v>20000</v>
      </c>
      <c r="D32" s="166">
        <v>20000</v>
      </c>
      <c r="E32" s="166"/>
      <c r="F32" s="166"/>
      <c r="G32" s="166"/>
      <c r="H32" s="167"/>
      <c r="I32" s="166"/>
      <c r="J32" s="166"/>
      <c r="K32" s="166"/>
      <c r="L32" s="166"/>
      <c r="M32" s="167"/>
    </row>
    <row r="33" spans="1:13" ht="12.75" customHeight="1">
      <c r="A33" s="78">
        <v>3233</v>
      </c>
      <c r="B33" s="79" t="s">
        <v>66</v>
      </c>
      <c r="C33" s="166">
        <f t="shared" si="2"/>
        <v>3000</v>
      </c>
      <c r="D33" s="166">
        <v>3000</v>
      </c>
      <c r="E33" s="166"/>
      <c r="F33" s="166"/>
      <c r="G33" s="166"/>
      <c r="H33" s="167"/>
      <c r="I33" s="166"/>
      <c r="J33" s="166"/>
      <c r="K33" s="166"/>
      <c r="L33" s="166"/>
      <c r="M33" s="167"/>
    </row>
    <row r="34" spans="1:13" ht="12.75" customHeight="1">
      <c r="A34" s="78">
        <v>3234</v>
      </c>
      <c r="B34" s="79" t="s">
        <v>52</v>
      </c>
      <c r="C34" s="166">
        <f t="shared" si="2"/>
        <v>90000</v>
      </c>
      <c r="D34" s="166">
        <v>90000</v>
      </c>
      <c r="E34" s="166"/>
      <c r="F34" s="166"/>
      <c r="G34" s="166"/>
      <c r="H34" s="167"/>
      <c r="I34" s="166"/>
      <c r="J34" s="166"/>
      <c r="K34" s="166"/>
      <c r="L34" s="166"/>
      <c r="M34" s="167"/>
    </row>
    <row r="35" spans="1:13" ht="12.75" customHeight="1">
      <c r="A35" s="78">
        <v>3235</v>
      </c>
      <c r="B35" s="79" t="s">
        <v>70</v>
      </c>
      <c r="C35" s="166">
        <f t="shared" si="2"/>
        <v>4800</v>
      </c>
      <c r="D35" s="166">
        <v>4800</v>
      </c>
      <c r="E35" s="166"/>
      <c r="F35" s="166"/>
      <c r="G35" s="166"/>
      <c r="H35" s="167"/>
      <c r="I35" s="166"/>
      <c r="J35" s="166"/>
      <c r="K35" s="166"/>
      <c r="L35" s="166"/>
      <c r="M35" s="167"/>
    </row>
    <row r="36" spans="1:13" ht="12.75" customHeight="1">
      <c r="A36" s="78">
        <v>3236</v>
      </c>
      <c r="B36" s="79" t="s">
        <v>53</v>
      </c>
      <c r="C36" s="166">
        <f t="shared" si="2"/>
        <v>17000</v>
      </c>
      <c r="D36" s="166">
        <v>17000</v>
      </c>
      <c r="E36" s="166"/>
      <c r="F36" s="166"/>
      <c r="G36" s="166"/>
      <c r="H36" s="167"/>
      <c r="I36" s="166"/>
      <c r="J36" s="166"/>
      <c r="K36" s="166"/>
      <c r="L36" s="166"/>
      <c r="M36" s="167"/>
    </row>
    <row r="37" spans="1:13" ht="12.75" customHeight="1">
      <c r="A37" s="78">
        <v>3237</v>
      </c>
      <c r="B37" s="79" t="s">
        <v>54</v>
      </c>
      <c r="C37" s="166">
        <f t="shared" si="2"/>
        <v>4000</v>
      </c>
      <c r="D37" s="166">
        <v>4000</v>
      </c>
      <c r="E37" s="166"/>
      <c r="F37" s="166"/>
      <c r="G37" s="166"/>
      <c r="H37" s="167"/>
      <c r="I37" s="166"/>
      <c r="J37" s="166"/>
      <c r="K37" s="166"/>
      <c r="L37" s="166"/>
      <c r="M37" s="167"/>
    </row>
    <row r="38" spans="1:13" ht="12.75" customHeight="1">
      <c r="A38" s="78">
        <v>3238</v>
      </c>
      <c r="B38" s="79" t="s">
        <v>55</v>
      </c>
      <c r="C38" s="166">
        <f t="shared" si="2"/>
        <v>26000</v>
      </c>
      <c r="D38" s="166">
        <v>26000</v>
      </c>
      <c r="E38" s="166"/>
      <c r="F38" s="166"/>
      <c r="G38" s="166"/>
      <c r="H38" s="167"/>
      <c r="I38" s="166"/>
      <c r="J38" s="166"/>
      <c r="K38" s="166"/>
      <c r="L38" s="166"/>
      <c r="M38" s="167"/>
    </row>
    <row r="39" spans="1:13" ht="12.75" customHeight="1">
      <c r="A39" s="78">
        <v>3239</v>
      </c>
      <c r="B39" s="79" t="s">
        <v>56</v>
      </c>
      <c r="C39" s="166">
        <f t="shared" si="2"/>
        <v>33000</v>
      </c>
      <c r="D39" s="166">
        <v>33000</v>
      </c>
      <c r="E39" s="166"/>
      <c r="F39" s="166"/>
      <c r="G39" s="166"/>
      <c r="H39" s="167"/>
      <c r="I39" s="166"/>
      <c r="J39" s="166"/>
      <c r="K39" s="166"/>
      <c r="L39" s="166"/>
      <c r="M39" s="167"/>
    </row>
    <row r="40" spans="1:13" ht="26.25" customHeight="1">
      <c r="A40" s="76">
        <v>329</v>
      </c>
      <c r="B40" s="77" t="s">
        <v>26</v>
      </c>
      <c r="C40" s="178">
        <f t="shared" si="2"/>
        <v>52700</v>
      </c>
      <c r="D40" s="174">
        <f aca="true" t="shared" si="15" ref="D40:K40">SUM(D41:D44)</f>
        <v>52700</v>
      </c>
      <c r="E40" s="174">
        <f t="shared" si="15"/>
        <v>0</v>
      </c>
      <c r="F40" s="174">
        <f t="shared" si="15"/>
        <v>0</v>
      </c>
      <c r="G40" s="174">
        <f t="shared" si="15"/>
        <v>0</v>
      </c>
      <c r="H40" s="174">
        <f t="shared" si="15"/>
        <v>0</v>
      </c>
      <c r="I40" s="174">
        <f t="shared" si="15"/>
        <v>0</v>
      </c>
      <c r="J40" s="174">
        <f t="shared" si="15"/>
        <v>0</v>
      </c>
      <c r="K40" s="174">
        <f t="shared" si="15"/>
        <v>0</v>
      </c>
      <c r="L40" s="174"/>
      <c r="M40" s="175"/>
    </row>
    <row r="41" spans="1:13" ht="12.75" customHeight="1">
      <c r="A41" s="78">
        <v>3293</v>
      </c>
      <c r="B41" s="79" t="s">
        <v>58</v>
      </c>
      <c r="C41" s="166">
        <f t="shared" si="2"/>
        <v>2000</v>
      </c>
      <c r="D41" s="166">
        <v>2000</v>
      </c>
      <c r="E41" s="166"/>
      <c r="F41" s="166"/>
      <c r="G41" s="166"/>
      <c r="H41" s="167"/>
      <c r="I41" s="166"/>
      <c r="J41" s="166"/>
      <c r="K41" s="166"/>
      <c r="L41" s="166"/>
      <c r="M41" s="167"/>
    </row>
    <row r="42" spans="1:13" ht="12.75" customHeight="1">
      <c r="A42" s="78">
        <v>3294</v>
      </c>
      <c r="B42" s="79" t="s">
        <v>100</v>
      </c>
      <c r="C42" s="166">
        <f t="shared" si="2"/>
        <v>1200</v>
      </c>
      <c r="D42" s="166">
        <v>1200</v>
      </c>
      <c r="E42" s="166"/>
      <c r="F42" s="166"/>
      <c r="G42" s="166"/>
      <c r="H42" s="167"/>
      <c r="I42" s="166"/>
      <c r="J42" s="166"/>
      <c r="K42" s="166"/>
      <c r="L42" s="166"/>
      <c r="M42" s="167"/>
    </row>
    <row r="43" spans="1:13" ht="12.75" customHeight="1">
      <c r="A43" s="78">
        <v>3295</v>
      </c>
      <c r="B43" s="79" t="s">
        <v>102</v>
      </c>
      <c r="C43" s="166">
        <f t="shared" si="2"/>
        <v>1500</v>
      </c>
      <c r="D43" s="166">
        <v>1500</v>
      </c>
      <c r="E43" s="166"/>
      <c r="F43" s="166"/>
      <c r="G43" s="166"/>
      <c r="H43" s="167"/>
      <c r="I43" s="166"/>
      <c r="J43" s="166"/>
      <c r="K43" s="166"/>
      <c r="L43" s="166"/>
      <c r="M43" s="167"/>
    </row>
    <row r="44" spans="1:13" ht="24" customHeight="1">
      <c r="A44" s="78">
        <v>3299</v>
      </c>
      <c r="B44" s="79" t="s">
        <v>26</v>
      </c>
      <c r="C44" s="166">
        <f t="shared" si="2"/>
        <v>48000</v>
      </c>
      <c r="D44" s="166">
        <v>48000</v>
      </c>
      <c r="E44" s="166"/>
      <c r="F44" s="166"/>
      <c r="G44" s="166"/>
      <c r="H44" s="167"/>
      <c r="I44" s="166"/>
      <c r="J44" s="166"/>
      <c r="K44" s="166"/>
      <c r="L44" s="166"/>
      <c r="M44" s="167"/>
    </row>
    <row r="45" spans="1:13" s="4" customFormat="1" ht="12.75">
      <c r="A45" s="74">
        <v>34</v>
      </c>
      <c r="B45" s="75" t="s">
        <v>27</v>
      </c>
      <c r="C45" s="172">
        <f t="shared" si="2"/>
        <v>6000</v>
      </c>
      <c r="D45" s="172">
        <f aca="true" t="shared" si="16" ref="D45:K46">D46</f>
        <v>6000</v>
      </c>
      <c r="E45" s="172">
        <f t="shared" si="16"/>
        <v>0</v>
      </c>
      <c r="F45" s="172">
        <f t="shared" si="16"/>
        <v>0</v>
      </c>
      <c r="G45" s="172">
        <f t="shared" si="16"/>
        <v>0</v>
      </c>
      <c r="H45" s="172">
        <f t="shared" si="16"/>
        <v>0</v>
      </c>
      <c r="I45" s="172">
        <f t="shared" si="16"/>
        <v>0</v>
      </c>
      <c r="J45" s="172">
        <f t="shared" si="16"/>
        <v>0</v>
      </c>
      <c r="K45" s="172">
        <f t="shared" si="16"/>
        <v>0</v>
      </c>
      <c r="L45" s="172">
        <f>C45</f>
        <v>6000</v>
      </c>
      <c r="M45" s="172">
        <f>L45</f>
        <v>6000</v>
      </c>
    </row>
    <row r="46" spans="1:13" ht="12.75" customHeight="1">
      <c r="A46" s="76">
        <v>343</v>
      </c>
      <c r="B46" s="77" t="s">
        <v>28</v>
      </c>
      <c r="C46" s="174">
        <f>SUM(D46:K46)</f>
        <v>6000</v>
      </c>
      <c r="D46" s="174">
        <f>D47</f>
        <v>6000</v>
      </c>
      <c r="E46" s="174">
        <f t="shared" si="16"/>
        <v>0</v>
      </c>
      <c r="F46" s="174">
        <f t="shared" si="16"/>
        <v>0</v>
      </c>
      <c r="G46" s="174">
        <f t="shared" si="16"/>
        <v>0</v>
      </c>
      <c r="H46" s="174">
        <f t="shared" si="16"/>
        <v>0</v>
      </c>
      <c r="I46" s="174">
        <f t="shared" si="16"/>
        <v>0</v>
      </c>
      <c r="J46" s="174">
        <f t="shared" si="16"/>
        <v>0</v>
      </c>
      <c r="K46" s="174">
        <f t="shared" si="16"/>
        <v>0</v>
      </c>
      <c r="L46" s="174"/>
      <c r="M46" s="175"/>
    </row>
    <row r="47" spans="1:13" ht="26.25" customHeight="1">
      <c r="A47" s="78">
        <v>3431</v>
      </c>
      <c r="B47" s="79" t="s">
        <v>60</v>
      </c>
      <c r="C47" s="166">
        <f t="shared" si="2"/>
        <v>6000</v>
      </c>
      <c r="D47" s="166">
        <v>6000</v>
      </c>
      <c r="E47" s="179"/>
      <c r="F47" s="179"/>
      <c r="G47" s="167"/>
      <c r="H47" s="167"/>
      <c r="I47" s="166"/>
      <c r="J47" s="166"/>
      <c r="K47" s="166"/>
      <c r="L47" s="166"/>
      <c r="M47" s="167"/>
    </row>
    <row r="48" spans="1:13" s="4" customFormat="1" ht="37.5" customHeight="1">
      <c r="A48" s="239" t="s">
        <v>123</v>
      </c>
      <c r="B48" s="244"/>
      <c r="C48" s="170">
        <f t="shared" si="2"/>
        <v>100007.19</v>
      </c>
      <c r="D48" s="170">
        <f>D49</f>
        <v>100007.19</v>
      </c>
      <c r="E48" s="170">
        <f aca="true" t="shared" si="17" ref="E48:K49">E49</f>
        <v>0</v>
      </c>
      <c r="F48" s="170">
        <f t="shared" si="17"/>
        <v>0</v>
      </c>
      <c r="G48" s="170">
        <f t="shared" si="17"/>
        <v>0</v>
      </c>
      <c r="H48" s="170">
        <f t="shared" si="17"/>
        <v>0</v>
      </c>
      <c r="I48" s="170">
        <f t="shared" si="17"/>
        <v>0</v>
      </c>
      <c r="J48" s="170">
        <f t="shared" si="17"/>
        <v>0</v>
      </c>
      <c r="K48" s="170">
        <f t="shared" si="17"/>
        <v>0</v>
      </c>
      <c r="L48" s="170">
        <f>C48</f>
        <v>100007.19</v>
      </c>
      <c r="M48" s="170">
        <f>L48</f>
        <v>100007.19</v>
      </c>
    </row>
    <row r="49" spans="1:13" s="4" customFormat="1" ht="12.75">
      <c r="A49" s="72">
        <v>3</v>
      </c>
      <c r="B49" s="73" t="s">
        <v>17</v>
      </c>
      <c r="C49" s="171">
        <f t="shared" si="2"/>
        <v>100007.19</v>
      </c>
      <c r="D49" s="171">
        <f>D50</f>
        <v>100007.19</v>
      </c>
      <c r="E49" s="171">
        <f t="shared" si="17"/>
        <v>0</v>
      </c>
      <c r="F49" s="171">
        <f t="shared" si="17"/>
        <v>0</v>
      </c>
      <c r="G49" s="171">
        <f t="shared" si="17"/>
        <v>0</v>
      </c>
      <c r="H49" s="171">
        <f t="shared" si="17"/>
        <v>0</v>
      </c>
      <c r="I49" s="171">
        <f t="shared" si="17"/>
        <v>0</v>
      </c>
      <c r="J49" s="171">
        <f t="shared" si="17"/>
        <v>0</v>
      </c>
      <c r="K49" s="171">
        <f t="shared" si="17"/>
        <v>0</v>
      </c>
      <c r="L49" s="171">
        <f>C49</f>
        <v>100007.19</v>
      </c>
      <c r="M49" s="171">
        <f>L49</f>
        <v>100007.19</v>
      </c>
    </row>
    <row r="50" spans="1:13" s="4" customFormat="1" ht="12.75">
      <c r="A50" s="74">
        <v>32</v>
      </c>
      <c r="B50" s="75" t="s">
        <v>22</v>
      </c>
      <c r="C50" s="172">
        <f t="shared" si="2"/>
        <v>100007.19</v>
      </c>
      <c r="D50" s="172">
        <f>D51+D53</f>
        <v>100007.19</v>
      </c>
      <c r="E50" s="172">
        <f aca="true" t="shared" si="18" ref="E50:K50">E51+E53</f>
        <v>0</v>
      </c>
      <c r="F50" s="172">
        <f t="shared" si="18"/>
        <v>0</v>
      </c>
      <c r="G50" s="172">
        <f t="shared" si="18"/>
        <v>0</v>
      </c>
      <c r="H50" s="172">
        <f t="shared" si="18"/>
        <v>0</v>
      </c>
      <c r="I50" s="172">
        <f t="shared" si="18"/>
        <v>0</v>
      </c>
      <c r="J50" s="172">
        <f t="shared" si="18"/>
        <v>0</v>
      </c>
      <c r="K50" s="172">
        <f t="shared" si="18"/>
        <v>0</v>
      </c>
      <c r="L50" s="172">
        <f>C50</f>
        <v>100007.19</v>
      </c>
      <c r="M50" s="172">
        <f>L50</f>
        <v>100007.19</v>
      </c>
    </row>
    <row r="51" spans="1:13" s="4" customFormat="1" ht="12.75" customHeight="1">
      <c r="A51" s="76">
        <v>322</v>
      </c>
      <c r="B51" s="77" t="s">
        <v>24</v>
      </c>
      <c r="C51" s="174">
        <f t="shared" si="2"/>
        <v>46007.19</v>
      </c>
      <c r="D51" s="174">
        <f>SUM(D52)</f>
        <v>46007.19</v>
      </c>
      <c r="E51" s="174">
        <f aca="true" t="shared" si="19" ref="E51:K51">SUM(E52)</f>
        <v>0</v>
      </c>
      <c r="F51" s="174">
        <f t="shared" si="19"/>
        <v>0</v>
      </c>
      <c r="G51" s="174">
        <f t="shared" si="19"/>
        <v>0</v>
      </c>
      <c r="H51" s="174">
        <f t="shared" si="19"/>
        <v>0</v>
      </c>
      <c r="I51" s="174">
        <f t="shared" si="19"/>
        <v>0</v>
      </c>
      <c r="J51" s="174">
        <f t="shared" si="19"/>
        <v>0</v>
      </c>
      <c r="K51" s="174">
        <f t="shared" si="19"/>
        <v>0</v>
      </c>
      <c r="L51" s="174"/>
      <c r="M51" s="175"/>
    </row>
    <row r="52" spans="1:13" ht="25.5">
      <c r="A52" s="78">
        <v>3224</v>
      </c>
      <c r="B52" s="79" t="s">
        <v>47</v>
      </c>
      <c r="C52" s="166">
        <f t="shared" si="2"/>
        <v>46007.19</v>
      </c>
      <c r="D52" s="166">
        <v>46007.19</v>
      </c>
      <c r="E52" s="179"/>
      <c r="F52" s="179"/>
      <c r="G52" s="167"/>
      <c r="H52" s="167"/>
      <c r="I52" s="179"/>
      <c r="J52" s="167"/>
      <c r="K52" s="167"/>
      <c r="L52" s="166"/>
      <c r="M52" s="167"/>
    </row>
    <row r="53" spans="1:13" s="4" customFormat="1" ht="12.75" customHeight="1">
      <c r="A53" s="76">
        <v>323</v>
      </c>
      <c r="B53" s="77" t="s">
        <v>25</v>
      </c>
      <c r="C53" s="174">
        <f t="shared" si="2"/>
        <v>54000</v>
      </c>
      <c r="D53" s="174">
        <f>D54</f>
        <v>54000</v>
      </c>
      <c r="E53" s="174">
        <f aca="true" t="shared" si="20" ref="E53:K53">E54</f>
        <v>0</v>
      </c>
      <c r="F53" s="174">
        <f t="shared" si="20"/>
        <v>0</v>
      </c>
      <c r="G53" s="174">
        <f t="shared" si="20"/>
        <v>0</v>
      </c>
      <c r="H53" s="174">
        <f t="shared" si="20"/>
        <v>0</v>
      </c>
      <c r="I53" s="174">
        <f t="shared" si="20"/>
        <v>0</v>
      </c>
      <c r="J53" s="174">
        <f t="shared" si="20"/>
        <v>0</v>
      </c>
      <c r="K53" s="174">
        <f t="shared" si="20"/>
        <v>0</v>
      </c>
      <c r="L53" s="174"/>
      <c r="M53" s="175"/>
    </row>
    <row r="54" spans="1:13" ht="12.75" customHeight="1">
      <c r="A54" s="78">
        <v>3232</v>
      </c>
      <c r="B54" s="79" t="s">
        <v>51</v>
      </c>
      <c r="C54" s="166">
        <f t="shared" si="2"/>
        <v>54000</v>
      </c>
      <c r="D54" s="166">
        <v>54000</v>
      </c>
      <c r="E54" s="179"/>
      <c r="F54" s="179"/>
      <c r="G54" s="167"/>
      <c r="H54" s="167"/>
      <c r="I54" s="179"/>
      <c r="J54" s="166"/>
      <c r="K54" s="166"/>
      <c r="L54" s="166"/>
      <c r="M54" s="167"/>
    </row>
    <row r="55" spans="1:13" ht="24.75" customHeight="1">
      <c r="A55" s="233" t="s">
        <v>124</v>
      </c>
      <c r="B55" s="238"/>
      <c r="C55" s="159">
        <f t="shared" si="2"/>
        <v>460000</v>
      </c>
      <c r="D55" s="159">
        <f>D56</f>
        <v>460000</v>
      </c>
      <c r="E55" s="159">
        <f aca="true" t="shared" si="21" ref="E55:K55">E56</f>
        <v>0</v>
      </c>
      <c r="F55" s="159">
        <f t="shared" si="21"/>
        <v>0</v>
      </c>
      <c r="G55" s="159">
        <f t="shared" si="21"/>
        <v>0</v>
      </c>
      <c r="H55" s="159">
        <f t="shared" si="21"/>
        <v>0</v>
      </c>
      <c r="I55" s="159">
        <f t="shared" si="21"/>
        <v>0</v>
      </c>
      <c r="J55" s="159">
        <f t="shared" si="21"/>
        <v>0</v>
      </c>
      <c r="K55" s="159">
        <f t="shared" si="21"/>
        <v>0</v>
      </c>
      <c r="L55" s="159">
        <f aca="true" t="shared" si="22" ref="L55:L60">C55</f>
        <v>460000</v>
      </c>
      <c r="M55" s="159">
        <f aca="true" t="shared" si="23" ref="M55:M60">L55</f>
        <v>460000</v>
      </c>
    </row>
    <row r="56" spans="1:13" ht="26.25" customHeight="1">
      <c r="A56" s="233" t="s">
        <v>125</v>
      </c>
      <c r="B56" s="238"/>
      <c r="C56" s="159">
        <f t="shared" si="2"/>
        <v>460000</v>
      </c>
      <c r="D56" s="159">
        <f aca="true" t="shared" si="24" ref="D56:K56">D57+D87+D95</f>
        <v>460000</v>
      </c>
      <c r="E56" s="159">
        <f t="shared" si="24"/>
        <v>0</v>
      </c>
      <c r="F56" s="159">
        <f t="shared" si="24"/>
        <v>0</v>
      </c>
      <c r="G56" s="159">
        <f t="shared" si="24"/>
        <v>0</v>
      </c>
      <c r="H56" s="159">
        <f t="shared" si="24"/>
        <v>0</v>
      </c>
      <c r="I56" s="159">
        <f t="shared" si="24"/>
        <v>0</v>
      </c>
      <c r="J56" s="159">
        <f t="shared" si="24"/>
        <v>0</v>
      </c>
      <c r="K56" s="159">
        <f t="shared" si="24"/>
        <v>0</v>
      </c>
      <c r="L56" s="159">
        <f t="shared" si="22"/>
        <v>460000</v>
      </c>
      <c r="M56" s="159">
        <f t="shared" si="23"/>
        <v>460000</v>
      </c>
    </row>
    <row r="57" spans="1:13" ht="24.75" customHeight="1">
      <c r="A57" s="247" t="s">
        <v>67</v>
      </c>
      <c r="B57" s="247"/>
      <c r="C57" s="159">
        <f t="shared" si="2"/>
        <v>180000</v>
      </c>
      <c r="D57" s="159">
        <f>D58+D63+D74+D69</f>
        <v>180000</v>
      </c>
      <c r="E57" s="159">
        <f aca="true" t="shared" si="25" ref="E57:K57">E58+E63+E74+E69</f>
        <v>0</v>
      </c>
      <c r="F57" s="159">
        <f t="shared" si="25"/>
        <v>0</v>
      </c>
      <c r="G57" s="159">
        <f t="shared" si="25"/>
        <v>0</v>
      </c>
      <c r="H57" s="159">
        <f t="shared" si="25"/>
        <v>0</v>
      </c>
      <c r="I57" s="159">
        <f t="shared" si="25"/>
        <v>0</v>
      </c>
      <c r="J57" s="159">
        <f t="shared" si="25"/>
        <v>0</v>
      </c>
      <c r="K57" s="159">
        <f t="shared" si="25"/>
        <v>0</v>
      </c>
      <c r="L57" s="159">
        <f t="shared" si="22"/>
        <v>180000</v>
      </c>
      <c r="M57" s="159">
        <f t="shared" si="23"/>
        <v>180000</v>
      </c>
    </row>
    <row r="58" spans="1:13" ht="27" customHeight="1">
      <c r="A58" s="237" t="s">
        <v>76</v>
      </c>
      <c r="B58" s="237"/>
      <c r="C58" s="180">
        <f t="shared" si="2"/>
        <v>7500</v>
      </c>
      <c r="D58" s="180">
        <f>D59</f>
        <v>7500</v>
      </c>
      <c r="E58" s="180">
        <f aca="true" t="shared" si="26" ref="E58:K61">E59</f>
        <v>0</v>
      </c>
      <c r="F58" s="180">
        <f t="shared" si="26"/>
        <v>0</v>
      </c>
      <c r="G58" s="180">
        <f t="shared" si="26"/>
        <v>0</v>
      </c>
      <c r="H58" s="180">
        <f t="shared" si="26"/>
        <v>0</v>
      </c>
      <c r="I58" s="180">
        <f t="shared" si="26"/>
        <v>0</v>
      </c>
      <c r="J58" s="180">
        <f t="shared" si="26"/>
        <v>0</v>
      </c>
      <c r="K58" s="180">
        <f t="shared" si="26"/>
        <v>0</v>
      </c>
      <c r="L58" s="180">
        <f t="shared" si="22"/>
        <v>7500</v>
      </c>
      <c r="M58" s="180">
        <f t="shared" si="23"/>
        <v>7500</v>
      </c>
    </row>
    <row r="59" spans="1:13" ht="12.75" customHeight="1">
      <c r="A59" s="82">
        <v>3</v>
      </c>
      <c r="B59" s="83" t="s">
        <v>17</v>
      </c>
      <c r="C59" s="181">
        <f t="shared" si="2"/>
        <v>7500</v>
      </c>
      <c r="D59" s="181">
        <f>D60</f>
        <v>7500</v>
      </c>
      <c r="E59" s="181">
        <f t="shared" si="26"/>
        <v>0</v>
      </c>
      <c r="F59" s="181">
        <f t="shared" si="26"/>
        <v>0</v>
      </c>
      <c r="G59" s="181">
        <f t="shared" si="26"/>
        <v>0</v>
      </c>
      <c r="H59" s="181">
        <f t="shared" si="26"/>
        <v>0</v>
      </c>
      <c r="I59" s="181">
        <f t="shared" si="26"/>
        <v>0</v>
      </c>
      <c r="J59" s="181">
        <f t="shared" si="26"/>
        <v>0</v>
      </c>
      <c r="K59" s="181">
        <f t="shared" si="26"/>
        <v>0</v>
      </c>
      <c r="L59" s="181">
        <f t="shared" si="22"/>
        <v>7500</v>
      </c>
      <c r="M59" s="181">
        <f t="shared" si="23"/>
        <v>7500</v>
      </c>
    </row>
    <row r="60" spans="1:13" ht="12.75" customHeight="1">
      <c r="A60" s="84">
        <v>32</v>
      </c>
      <c r="B60" s="85" t="s">
        <v>22</v>
      </c>
      <c r="C60" s="172">
        <f t="shared" si="2"/>
        <v>7500</v>
      </c>
      <c r="D60" s="172">
        <f>D61</f>
        <v>7500</v>
      </c>
      <c r="E60" s="172">
        <f t="shared" si="26"/>
        <v>0</v>
      </c>
      <c r="F60" s="172">
        <f t="shared" si="26"/>
        <v>0</v>
      </c>
      <c r="G60" s="172">
        <f t="shared" si="26"/>
        <v>0</v>
      </c>
      <c r="H60" s="172">
        <f t="shared" si="26"/>
        <v>0</v>
      </c>
      <c r="I60" s="172">
        <f t="shared" si="26"/>
        <v>0</v>
      </c>
      <c r="J60" s="172">
        <f t="shared" si="26"/>
        <v>0</v>
      </c>
      <c r="K60" s="172">
        <f t="shared" si="26"/>
        <v>0</v>
      </c>
      <c r="L60" s="172">
        <f t="shared" si="22"/>
        <v>7500</v>
      </c>
      <c r="M60" s="172">
        <f t="shared" si="23"/>
        <v>7500</v>
      </c>
    </row>
    <row r="61" spans="1:13" ht="12.75" customHeight="1">
      <c r="A61" s="76">
        <v>329</v>
      </c>
      <c r="B61" s="77" t="s">
        <v>26</v>
      </c>
      <c r="C61" s="174">
        <f t="shared" si="2"/>
        <v>7500</v>
      </c>
      <c r="D61" s="174">
        <f>D62</f>
        <v>7500</v>
      </c>
      <c r="E61" s="174">
        <f t="shared" si="26"/>
        <v>0</v>
      </c>
      <c r="F61" s="174">
        <f t="shared" si="26"/>
        <v>0</v>
      </c>
      <c r="G61" s="174">
        <f t="shared" si="26"/>
        <v>0</v>
      </c>
      <c r="H61" s="174">
        <f t="shared" si="26"/>
        <v>0</v>
      </c>
      <c r="I61" s="174">
        <f t="shared" si="26"/>
        <v>0</v>
      </c>
      <c r="J61" s="174">
        <f t="shared" si="26"/>
        <v>0</v>
      </c>
      <c r="K61" s="174">
        <f t="shared" si="26"/>
        <v>0</v>
      </c>
      <c r="L61" s="174"/>
      <c r="M61" s="175"/>
    </row>
    <row r="62" spans="1:13" ht="12.75" customHeight="1">
      <c r="A62" s="78">
        <v>3299</v>
      </c>
      <c r="B62" s="79" t="s">
        <v>26</v>
      </c>
      <c r="C62" s="166">
        <f t="shared" si="2"/>
        <v>7500</v>
      </c>
      <c r="D62" s="166">
        <v>7500</v>
      </c>
      <c r="E62" s="167"/>
      <c r="F62" s="167"/>
      <c r="G62" s="167"/>
      <c r="H62" s="167"/>
      <c r="I62" s="167"/>
      <c r="J62" s="167"/>
      <c r="K62" s="167"/>
      <c r="L62" s="166"/>
      <c r="M62" s="167"/>
    </row>
    <row r="63" spans="1:13" ht="16.5" customHeight="1">
      <c r="A63" s="257" t="s">
        <v>71</v>
      </c>
      <c r="B63" s="257"/>
      <c r="C63" s="180">
        <f t="shared" si="2"/>
        <v>48000</v>
      </c>
      <c r="D63" s="180">
        <f aca="true" t="shared" si="27" ref="D63:K65">D64</f>
        <v>48000</v>
      </c>
      <c r="E63" s="180">
        <f t="shared" si="27"/>
        <v>0</v>
      </c>
      <c r="F63" s="180">
        <f t="shared" si="27"/>
        <v>0</v>
      </c>
      <c r="G63" s="180">
        <f t="shared" si="27"/>
        <v>0</v>
      </c>
      <c r="H63" s="180">
        <f t="shared" si="27"/>
        <v>0</v>
      </c>
      <c r="I63" s="180">
        <f t="shared" si="27"/>
        <v>0</v>
      </c>
      <c r="J63" s="180">
        <f t="shared" si="27"/>
        <v>0</v>
      </c>
      <c r="K63" s="180">
        <f t="shared" si="27"/>
        <v>0</v>
      </c>
      <c r="L63" s="180">
        <f>C63</f>
        <v>48000</v>
      </c>
      <c r="M63" s="180">
        <f>L63</f>
        <v>48000</v>
      </c>
    </row>
    <row r="64" spans="1:13" ht="12.75" customHeight="1">
      <c r="A64" s="82">
        <v>3</v>
      </c>
      <c r="B64" s="83" t="s">
        <v>17</v>
      </c>
      <c r="C64" s="181">
        <f t="shared" si="2"/>
        <v>48000</v>
      </c>
      <c r="D64" s="181">
        <f t="shared" si="27"/>
        <v>48000</v>
      </c>
      <c r="E64" s="181">
        <f t="shared" si="27"/>
        <v>0</v>
      </c>
      <c r="F64" s="181">
        <f t="shared" si="27"/>
        <v>0</v>
      </c>
      <c r="G64" s="181">
        <f t="shared" si="27"/>
        <v>0</v>
      </c>
      <c r="H64" s="181">
        <f t="shared" si="27"/>
        <v>0</v>
      </c>
      <c r="I64" s="181">
        <f t="shared" si="27"/>
        <v>0</v>
      </c>
      <c r="J64" s="181">
        <f t="shared" si="27"/>
        <v>0</v>
      </c>
      <c r="K64" s="181">
        <f t="shared" si="27"/>
        <v>0</v>
      </c>
      <c r="L64" s="181">
        <f>C64</f>
        <v>48000</v>
      </c>
      <c r="M64" s="181">
        <f>L64</f>
        <v>48000</v>
      </c>
    </row>
    <row r="65" spans="1:13" ht="12.75" customHeight="1">
      <c r="A65" s="84">
        <v>32</v>
      </c>
      <c r="B65" s="85" t="s">
        <v>22</v>
      </c>
      <c r="C65" s="172">
        <f t="shared" si="2"/>
        <v>48000</v>
      </c>
      <c r="D65" s="172">
        <f>D66</f>
        <v>48000</v>
      </c>
      <c r="E65" s="172">
        <f t="shared" si="27"/>
        <v>0</v>
      </c>
      <c r="F65" s="172">
        <f t="shared" si="27"/>
        <v>0</v>
      </c>
      <c r="G65" s="172">
        <f t="shared" si="27"/>
        <v>0</v>
      </c>
      <c r="H65" s="172">
        <f t="shared" si="27"/>
        <v>0</v>
      </c>
      <c r="I65" s="172">
        <f t="shared" si="27"/>
        <v>0</v>
      </c>
      <c r="J65" s="172">
        <f t="shared" si="27"/>
        <v>0</v>
      </c>
      <c r="K65" s="172">
        <f t="shared" si="27"/>
        <v>0</v>
      </c>
      <c r="L65" s="172">
        <f>C65</f>
        <v>48000</v>
      </c>
      <c r="M65" s="172">
        <f>L65</f>
        <v>48000</v>
      </c>
    </row>
    <row r="66" spans="1:13" ht="26.25" customHeight="1">
      <c r="A66" s="76">
        <v>329</v>
      </c>
      <c r="B66" s="77" t="s">
        <v>26</v>
      </c>
      <c r="C66" s="174">
        <f t="shared" si="2"/>
        <v>48000</v>
      </c>
      <c r="D66" s="174">
        <f>SUM(D67:D68)</f>
        <v>48000</v>
      </c>
      <c r="E66" s="174">
        <f aca="true" t="shared" si="28" ref="E66:K66">SUM(E67:E68)</f>
        <v>0</v>
      </c>
      <c r="F66" s="174">
        <f t="shared" si="28"/>
        <v>0</v>
      </c>
      <c r="G66" s="174">
        <f t="shared" si="28"/>
        <v>0</v>
      </c>
      <c r="H66" s="174">
        <f t="shared" si="28"/>
        <v>0</v>
      </c>
      <c r="I66" s="174">
        <f t="shared" si="28"/>
        <v>0</v>
      </c>
      <c r="J66" s="174">
        <f t="shared" si="28"/>
        <v>0</v>
      </c>
      <c r="K66" s="174">
        <f t="shared" si="28"/>
        <v>0</v>
      </c>
      <c r="L66" s="174"/>
      <c r="M66" s="175"/>
    </row>
    <row r="67" spans="1:13" ht="24" customHeight="1">
      <c r="A67" s="78">
        <v>3291</v>
      </c>
      <c r="B67" s="79" t="s">
        <v>83</v>
      </c>
      <c r="C67" s="166">
        <f t="shared" si="2"/>
        <v>8000</v>
      </c>
      <c r="D67" s="166">
        <v>8000</v>
      </c>
      <c r="E67" s="175"/>
      <c r="F67" s="175"/>
      <c r="G67" s="175"/>
      <c r="H67" s="175"/>
      <c r="I67" s="175"/>
      <c r="J67" s="175"/>
      <c r="K67" s="175"/>
      <c r="L67" s="174"/>
      <c r="M67" s="175"/>
    </row>
    <row r="68" spans="1:13" ht="23.25" customHeight="1">
      <c r="A68" s="78">
        <v>3299</v>
      </c>
      <c r="B68" s="79" t="s">
        <v>26</v>
      </c>
      <c r="C68" s="166">
        <f t="shared" si="2"/>
        <v>40000</v>
      </c>
      <c r="D68" s="166">
        <v>40000</v>
      </c>
      <c r="E68" s="167"/>
      <c r="F68" s="167"/>
      <c r="G68" s="167"/>
      <c r="H68" s="167"/>
      <c r="I68" s="167"/>
      <c r="J68" s="167"/>
      <c r="K68" s="167"/>
      <c r="L68" s="166"/>
      <c r="M68" s="167"/>
    </row>
    <row r="69" spans="1:13" s="4" customFormat="1" ht="23.25" customHeight="1">
      <c r="A69" s="242" t="s">
        <v>104</v>
      </c>
      <c r="B69" s="243"/>
      <c r="C69" s="180">
        <f t="shared" si="2"/>
        <v>20000</v>
      </c>
      <c r="D69" s="180">
        <f aca="true" t="shared" si="29" ref="D69:K72">D70</f>
        <v>20000</v>
      </c>
      <c r="E69" s="180">
        <f t="shared" si="29"/>
        <v>0</v>
      </c>
      <c r="F69" s="180">
        <f t="shared" si="29"/>
        <v>0</v>
      </c>
      <c r="G69" s="180">
        <f t="shared" si="29"/>
        <v>0</v>
      </c>
      <c r="H69" s="180">
        <f t="shared" si="29"/>
        <v>0</v>
      </c>
      <c r="I69" s="180">
        <f t="shared" si="29"/>
        <v>0</v>
      </c>
      <c r="J69" s="180">
        <f t="shared" si="29"/>
        <v>0</v>
      </c>
      <c r="K69" s="180">
        <f t="shared" si="29"/>
        <v>0</v>
      </c>
      <c r="L69" s="180">
        <f>C69</f>
        <v>20000</v>
      </c>
      <c r="M69" s="180">
        <f>L69</f>
        <v>20000</v>
      </c>
    </row>
    <row r="70" spans="1:13" s="4" customFormat="1" ht="12.75">
      <c r="A70" s="82">
        <v>3</v>
      </c>
      <c r="B70" s="83" t="s">
        <v>17</v>
      </c>
      <c r="C70" s="181">
        <f t="shared" si="2"/>
        <v>20000</v>
      </c>
      <c r="D70" s="181">
        <f t="shared" si="29"/>
        <v>20000</v>
      </c>
      <c r="E70" s="181">
        <f t="shared" si="29"/>
        <v>0</v>
      </c>
      <c r="F70" s="181">
        <f t="shared" si="29"/>
        <v>0</v>
      </c>
      <c r="G70" s="181">
        <f t="shared" si="29"/>
        <v>0</v>
      </c>
      <c r="H70" s="181">
        <f t="shared" si="29"/>
        <v>0</v>
      </c>
      <c r="I70" s="181">
        <f t="shared" si="29"/>
        <v>0</v>
      </c>
      <c r="J70" s="181">
        <f t="shared" si="29"/>
        <v>0</v>
      </c>
      <c r="K70" s="181">
        <f t="shared" si="29"/>
        <v>0</v>
      </c>
      <c r="L70" s="181">
        <f>C70</f>
        <v>20000</v>
      </c>
      <c r="M70" s="181">
        <f>L70</f>
        <v>20000</v>
      </c>
    </row>
    <row r="71" spans="1:13" ht="12.75">
      <c r="A71" s="84">
        <v>32</v>
      </c>
      <c r="B71" s="85" t="s">
        <v>22</v>
      </c>
      <c r="C71" s="172">
        <f aca="true" t="shared" si="30" ref="C71:C142">SUM(D71:K71)</f>
        <v>20000</v>
      </c>
      <c r="D71" s="172">
        <f>D72</f>
        <v>20000</v>
      </c>
      <c r="E71" s="172">
        <f t="shared" si="29"/>
        <v>0</v>
      </c>
      <c r="F71" s="172">
        <f t="shared" si="29"/>
        <v>0</v>
      </c>
      <c r="G71" s="172">
        <f t="shared" si="29"/>
        <v>0</v>
      </c>
      <c r="H71" s="172">
        <f t="shared" si="29"/>
        <v>0</v>
      </c>
      <c r="I71" s="172">
        <f t="shared" si="29"/>
        <v>0</v>
      </c>
      <c r="J71" s="172">
        <f t="shared" si="29"/>
        <v>0</v>
      </c>
      <c r="K71" s="172">
        <f t="shared" si="29"/>
        <v>0</v>
      </c>
      <c r="L71" s="172">
        <f>C71</f>
        <v>20000</v>
      </c>
      <c r="M71" s="172">
        <f>L71</f>
        <v>20000</v>
      </c>
    </row>
    <row r="72" spans="1:13" ht="27.75" customHeight="1">
      <c r="A72" s="76">
        <v>329</v>
      </c>
      <c r="B72" s="77" t="s">
        <v>26</v>
      </c>
      <c r="C72" s="174">
        <f t="shared" si="30"/>
        <v>20000</v>
      </c>
      <c r="D72" s="174">
        <f>D73</f>
        <v>20000</v>
      </c>
      <c r="E72" s="174">
        <f t="shared" si="29"/>
        <v>0</v>
      </c>
      <c r="F72" s="174">
        <f t="shared" si="29"/>
        <v>0</v>
      </c>
      <c r="G72" s="174">
        <f t="shared" si="29"/>
        <v>0</v>
      </c>
      <c r="H72" s="174">
        <f t="shared" si="29"/>
        <v>0</v>
      </c>
      <c r="I72" s="174">
        <f t="shared" si="29"/>
        <v>0</v>
      </c>
      <c r="J72" s="174">
        <f t="shared" si="29"/>
        <v>0</v>
      </c>
      <c r="K72" s="174">
        <f t="shared" si="29"/>
        <v>0</v>
      </c>
      <c r="L72" s="174"/>
      <c r="M72" s="175"/>
    </row>
    <row r="73" spans="1:13" ht="12.75" customHeight="1">
      <c r="A73" s="78">
        <v>3299</v>
      </c>
      <c r="B73" s="79" t="s">
        <v>26</v>
      </c>
      <c r="C73" s="166">
        <f t="shared" si="30"/>
        <v>20000</v>
      </c>
      <c r="D73" s="166">
        <v>20000</v>
      </c>
      <c r="E73" s="167"/>
      <c r="F73" s="167"/>
      <c r="G73" s="167"/>
      <c r="H73" s="167"/>
      <c r="I73" s="167"/>
      <c r="J73" s="167"/>
      <c r="K73" s="167"/>
      <c r="L73" s="166"/>
      <c r="M73" s="167"/>
    </row>
    <row r="74" spans="1:13" ht="24" customHeight="1">
      <c r="A74" s="248" t="s">
        <v>143</v>
      </c>
      <c r="B74" s="249"/>
      <c r="C74" s="180">
        <f t="shared" si="30"/>
        <v>104500</v>
      </c>
      <c r="D74" s="180">
        <f aca="true" t="shared" si="31" ref="D74:K74">D75</f>
        <v>104500</v>
      </c>
      <c r="E74" s="180">
        <f t="shared" si="31"/>
        <v>0</v>
      </c>
      <c r="F74" s="180">
        <f t="shared" si="31"/>
        <v>0</v>
      </c>
      <c r="G74" s="180">
        <f t="shared" si="31"/>
        <v>0</v>
      </c>
      <c r="H74" s="180">
        <f t="shared" si="31"/>
        <v>0</v>
      </c>
      <c r="I74" s="180">
        <f t="shared" si="31"/>
        <v>0</v>
      </c>
      <c r="J74" s="180">
        <f t="shared" si="31"/>
        <v>0</v>
      </c>
      <c r="K74" s="180">
        <f t="shared" si="31"/>
        <v>0</v>
      </c>
      <c r="L74" s="180">
        <f>C74</f>
        <v>104500</v>
      </c>
      <c r="M74" s="180">
        <f>L74</f>
        <v>104500</v>
      </c>
    </row>
    <row r="75" spans="1:13" ht="12.75" customHeight="1">
      <c r="A75" s="82">
        <v>3</v>
      </c>
      <c r="B75" s="83" t="s">
        <v>17</v>
      </c>
      <c r="C75" s="181">
        <f t="shared" si="30"/>
        <v>104500</v>
      </c>
      <c r="D75" s="181">
        <f>D76+D83</f>
        <v>104500</v>
      </c>
      <c r="E75" s="181">
        <f aca="true" t="shared" si="32" ref="E75:K75">E76+E83</f>
        <v>0</v>
      </c>
      <c r="F75" s="181">
        <f t="shared" si="32"/>
        <v>0</v>
      </c>
      <c r="G75" s="181">
        <f t="shared" si="32"/>
        <v>0</v>
      </c>
      <c r="H75" s="181">
        <f t="shared" si="32"/>
        <v>0</v>
      </c>
      <c r="I75" s="181">
        <f t="shared" si="32"/>
        <v>0</v>
      </c>
      <c r="J75" s="181">
        <f t="shared" si="32"/>
        <v>0</v>
      </c>
      <c r="K75" s="181">
        <f t="shared" si="32"/>
        <v>0</v>
      </c>
      <c r="L75" s="181">
        <f>C75</f>
        <v>104500</v>
      </c>
      <c r="M75" s="181">
        <f>L75</f>
        <v>104500</v>
      </c>
    </row>
    <row r="76" spans="1:13" ht="12.75" customHeight="1">
      <c r="A76" s="74">
        <v>31</v>
      </c>
      <c r="B76" s="75" t="s">
        <v>18</v>
      </c>
      <c r="C76" s="172">
        <f t="shared" si="30"/>
        <v>96000</v>
      </c>
      <c r="D76" s="172">
        <f>D77+D79+D81</f>
        <v>96000</v>
      </c>
      <c r="E76" s="172">
        <f aca="true" t="shared" si="33" ref="E76:K76">E77+E79+E81</f>
        <v>0</v>
      </c>
      <c r="F76" s="172">
        <f t="shared" si="33"/>
        <v>0</v>
      </c>
      <c r="G76" s="172">
        <f t="shared" si="33"/>
        <v>0</v>
      </c>
      <c r="H76" s="172">
        <f t="shared" si="33"/>
        <v>0</v>
      </c>
      <c r="I76" s="172">
        <f t="shared" si="33"/>
        <v>0</v>
      </c>
      <c r="J76" s="172">
        <f t="shared" si="33"/>
        <v>0</v>
      </c>
      <c r="K76" s="172">
        <f t="shared" si="33"/>
        <v>0</v>
      </c>
      <c r="L76" s="172">
        <f>C76</f>
        <v>96000</v>
      </c>
      <c r="M76" s="172">
        <f>L76</f>
        <v>96000</v>
      </c>
    </row>
    <row r="77" spans="1:13" ht="12.75" customHeight="1">
      <c r="A77" s="76">
        <v>311</v>
      </c>
      <c r="B77" s="77" t="s">
        <v>19</v>
      </c>
      <c r="C77" s="183">
        <f t="shared" si="30"/>
        <v>80000</v>
      </c>
      <c r="D77" s="174">
        <f aca="true" t="shared" si="34" ref="D77:K77">D78</f>
        <v>80000</v>
      </c>
      <c r="E77" s="174">
        <f t="shared" si="34"/>
        <v>0</v>
      </c>
      <c r="F77" s="174">
        <f t="shared" si="34"/>
        <v>0</v>
      </c>
      <c r="G77" s="174">
        <f t="shared" si="34"/>
        <v>0</v>
      </c>
      <c r="H77" s="174">
        <f t="shared" si="34"/>
        <v>0</v>
      </c>
      <c r="I77" s="174">
        <f t="shared" si="34"/>
        <v>0</v>
      </c>
      <c r="J77" s="174">
        <f t="shared" si="34"/>
        <v>0</v>
      </c>
      <c r="K77" s="174">
        <f t="shared" si="34"/>
        <v>0</v>
      </c>
      <c r="L77" s="174"/>
      <c r="M77" s="175"/>
    </row>
    <row r="78" spans="1:13" ht="12.75" customHeight="1">
      <c r="A78" s="78">
        <v>3111</v>
      </c>
      <c r="B78" s="79" t="s">
        <v>36</v>
      </c>
      <c r="C78" s="184">
        <f t="shared" si="30"/>
        <v>80000</v>
      </c>
      <c r="D78" s="166">
        <v>80000</v>
      </c>
      <c r="E78" s="167"/>
      <c r="F78" s="167"/>
      <c r="G78" s="167"/>
      <c r="H78" s="167"/>
      <c r="I78" s="167"/>
      <c r="J78" s="167"/>
      <c r="K78" s="167"/>
      <c r="L78" s="166"/>
      <c r="M78" s="167"/>
    </row>
    <row r="79" spans="1:13" ht="12.75" customHeight="1">
      <c r="A79" s="76">
        <v>312</v>
      </c>
      <c r="B79" s="77" t="s">
        <v>20</v>
      </c>
      <c r="C79" s="183">
        <f t="shared" si="30"/>
        <v>3000</v>
      </c>
      <c r="D79" s="174">
        <f>D80</f>
        <v>3000</v>
      </c>
      <c r="E79" s="174">
        <f aca="true" t="shared" si="35" ref="E79:K79">E80</f>
        <v>0</v>
      </c>
      <c r="F79" s="174">
        <f t="shared" si="35"/>
        <v>0</v>
      </c>
      <c r="G79" s="174">
        <f t="shared" si="35"/>
        <v>0</v>
      </c>
      <c r="H79" s="174">
        <f t="shared" si="35"/>
        <v>0</v>
      </c>
      <c r="I79" s="174">
        <f t="shared" si="35"/>
        <v>0</v>
      </c>
      <c r="J79" s="174">
        <f t="shared" si="35"/>
        <v>0</v>
      </c>
      <c r="K79" s="174">
        <f t="shared" si="35"/>
        <v>0</v>
      </c>
      <c r="L79" s="174"/>
      <c r="M79" s="175"/>
    </row>
    <row r="80" spans="1:13" ht="12.75" customHeight="1">
      <c r="A80" s="78">
        <v>3121</v>
      </c>
      <c r="B80" s="79" t="s">
        <v>20</v>
      </c>
      <c r="C80" s="184">
        <f t="shared" si="30"/>
        <v>3000</v>
      </c>
      <c r="D80" s="166">
        <v>3000</v>
      </c>
      <c r="E80" s="167"/>
      <c r="F80" s="167"/>
      <c r="G80" s="167"/>
      <c r="H80" s="167"/>
      <c r="I80" s="167"/>
      <c r="J80" s="167"/>
      <c r="K80" s="167"/>
      <c r="L80" s="166"/>
      <c r="M80" s="167"/>
    </row>
    <row r="81" spans="1:13" ht="12.75" customHeight="1">
      <c r="A81" s="76">
        <v>313</v>
      </c>
      <c r="B81" s="77" t="s">
        <v>21</v>
      </c>
      <c r="C81" s="183">
        <f t="shared" si="30"/>
        <v>13000</v>
      </c>
      <c r="D81" s="174">
        <f aca="true" t="shared" si="36" ref="D81:K81">SUM(D82:D82)</f>
        <v>13000</v>
      </c>
      <c r="E81" s="174">
        <f t="shared" si="36"/>
        <v>0</v>
      </c>
      <c r="F81" s="174">
        <f t="shared" si="36"/>
        <v>0</v>
      </c>
      <c r="G81" s="174">
        <f t="shared" si="36"/>
        <v>0</v>
      </c>
      <c r="H81" s="174">
        <f t="shared" si="36"/>
        <v>0</v>
      </c>
      <c r="I81" s="174">
        <f t="shared" si="36"/>
        <v>0</v>
      </c>
      <c r="J81" s="174">
        <f t="shared" si="36"/>
        <v>0</v>
      </c>
      <c r="K81" s="174">
        <f t="shared" si="36"/>
        <v>0</v>
      </c>
      <c r="L81" s="174"/>
      <c r="M81" s="175"/>
    </row>
    <row r="82" spans="1:13" ht="12.75" customHeight="1">
      <c r="A82" s="78">
        <v>3132</v>
      </c>
      <c r="B82" s="194" t="s">
        <v>39</v>
      </c>
      <c r="C82" s="184">
        <f t="shared" si="30"/>
        <v>13000</v>
      </c>
      <c r="D82" s="166">
        <v>13000</v>
      </c>
      <c r="E82" s="167"/>
      <c r="F82" s="167"/>
      <c r="G82" s="167"/>
      <c r="H82" s="167"/>
      <c r="I82" s="167"/>
      <c r="J82" s="167"/>
      <c r="K82" s="167"/>
      <c r="L82" s="166"/>
      <c r="M82" s="167"/>
    </row>
    <row r="83" spans="1:13" ht="12.75" customHeight="1">
      <c r="A83" s="74">
        <v>32</v>
      </c>
      <c r="B83" s="75" t="s">
        <v>22</v>
      </c>
      <c r="C83" s="172">
        <f t="shared" si="30"/>
        <v>8500</v>
      </c>
      <c r="D83" s="172">
        <f aca="true" t="shared" si="37" ref="D83:K83">D84</f>
        <v>8500</v>
      </c>
      <c r="E83" s="172">
        <f t="shared" si="37"/>
        <v>0</v>
      </c>
      <c r="F83" s="172">
        <f t="shared" si="37"/>
        <v>0</v>
      </c>
      <c r="G83" s="172">
        <f t="shared" si="37"/>
        <v>0</v>
      </c>
      <c r="H83" s="172">
        <f t="shared" si="37"/>
        <v>0</v>
      </c>
      <c r="I83" s="172">
        <f t="shared" si="37"/>
        <v>0</v>
      </c>
      <c r="J83" s="172">
        <f t="shared" si="37"/>
        <v>0</v>
      </c>
      <c r="K83" s="172">
        <f t="shared" si="37"/>
        <v>0</v>
      </c>
      <c r="L83" s="172">
        <f>C83</f>
        <v>8500</v>
      </c>
      <c r="M83" s="172">
        <f>L83</f>
        <v>8500</v>
      </c>
    </row>
    <row r="84" spans="1:13" ht="12.75" customHeight="1">
      <c r="A84" s="76">
        <v>321</v>
      </c>
      <c r="B84" s="77" t="s">
        <v>23</v>
      </c>
      <c r="C84" s="183">
        <f t="shared" si="30"/>
        <v>8500</v>
      </c>
      <c r="D84" s="174">
        <f aca="true" t="shared" si="38" ref="D84:K84">D85+D86</f>
        <v>8500</v>
      </c>
      <c r="E84" s="174">
        <f t="shared" si="38"/>
        <v>0</v>
      </c>
      <c r="F84" s="174">
        <f t="shared" si="38"/>
        <v>0</v>
      </c>
      <c r="G84" s="174">
        <f t="shared" si="38"/>
        <v>0</v>
      </c>
      <c r="H84" s="174">
        <f t="shared" si="38"/>
        <v>0</v>
      </c>
      <c r="I84" s="174">
        <f t="shared" si="38"/>
        <v>0</v>
      </c>
      <c r="J84" s="174">
        <f t="shared" si="38"/>
        <v>0</v>
      </c>
      <c r="K84" s="174">
        <f t="shared" si="38"/>
        <v>0</v>
      </c>
      <c r="L84" s="174"/>
      <c r="M84" s="175"/>
    </row>
    <row r="85" spans="1:13" ht="12.75" customHeight="1">
      <c r="A85" s="78">
        <v>3211</v>
      </c>
      <c r="B85" s="79" t="s">
        <v>40</v>
      </c>
      <c r="C85" s="184">
        <f t="shared" si="30"/>
        <v>500</v>
      </c>
      <c r="D85" s="166">
        <v>500</v>
      </c>
      <c r="E85" s="175"/>
      <c r="F85" s="175"/>
      <c r="G85" s="175"/>
      <c r="H85" s="175"/>
      <c r="I85" s="175"/>
      <c r="J85" s="175"/>
      <c r="K85" s="175"/>
      <c r="L85" s="174"/>
      <c r="M85" s="175"/>
    </row>
    <row r="86" spans="1:13" ht="12.75" customHeight="1">
      <c r="A86" s="78">
        <v>3212</v>
      </c>
      <c r="B86" s="79" t="s">
        <v>41</v>
      </c>
      <c r="C86" s="184">
        <f t="shared" si="30"/>
        <v>8000</v>
      </c>
      <c r="D86" s="166">
        <v>8000</v>
      </c>
      <c r="E86" s="167"/>
      <c r="F86" s="167"/>
      <c r="G86" s="167"/>
      <c r="H86" s="167"/>
      <c r="I86" s="167"/>
      <c r="J86" s="167"/>
      <c r="K86" s="167"/>
      <c r="L86" s="166"/>
      <c r="M86" s="167"/>
    </row>
    <row r="87" spans="1:13" ht="13.5" customHeight="1">
      <c r="A87" s="254" t="s">
        <v>148</v>
      </c>
      <c r="B87" s="255"/>
      <c r="C87" s="159">
        <f t="shared" si="30"/>
        <v>80000</v>
      </c>
      <c r="D87" s="202">
        <f>D88</f>
        <v>80000</v>
      </c>
      <c r="E87" s="202">
        <f aca="true" t="shared" si="39" ref="E87:K87">E88</f>
        <v>0</v>
      </c>
      <c r="F87" s="202">
        <f t="shared" si="39"/>
        <v>0</v>
      </c>
      <c r="G87" s="202">
        <f t="shared" si="39"/>
        <v>0</v>
      </c>
      <c r="H87" s="202">
        <f t="shared" si="39"/>
        <v>0</v>
      </c>
      <c r="I87" s="202">
        <f t="shared" si="39"/>
        <v>0</v>
      </c>
      <c r="J87" s="202">
        <f t="shared" si="39"/>
        <v>0</v>
      </c>
      <c r="K87" s="202">
        <f t="shared" si="39"/>
        <v>0</v>
      </c>
      <c r="L87" s="202">
        <f>L88</f>
        <v>80000</v>
      </c>
      <c r="M87" s="202">
        <f>M88</f>
        <v>80000</v>
      </c>
    </row>
    <row r="88" spans="1:13" ht="12.75">
      <c r="A88" s="241" t="s">
        <v>149</v>
      </c>
      <c r="B88" s="241"/>
      <c r="C88" s="160">
        <f t="shared" si="30"/>
        <v>80000</v>
      </c>
      <c r="D88" s="160">
        <f aca="true" t="shared" si="40" ref="D88:K90">D89</f>
        <v>80000</v>
      </c>
      <c r="E88" s="160">
        <f t="shared" si="40"/>
        <v>0</v>
      </c>
      <c r="F88" s="160">
        <f t="shared" si="40"/>
        <v>0</v>
      </c>
      <c r="G88" s="160">
        <f t="shared" si="40"/>
        <v>0</v>
      </c>
      <c r="H88" s="160">
        <f t="shared" si="40"/>
        <v>0</v>
      </c>
      <c r="I88" s="160">
        <f t="shared" si="40"/>
        <v>0</v>
      </c>
      <c r="J88" s="160">
        <f t="shared" si="40"/>
        <v>0</v>
      </c>
      <c r="K88" s="160">
        <f t="shared" si="40"/>
        <v>0</v>
      </c>
      <c r="L88" s="160">
        <f>C88</f>
        <v>80000</v>
      </c>
      <c r="M88" s="160">
        <f>L88</f>
        <v>80000</v>
      </c>
    </row>
    <row r="89" spans="1:13" ht="25.5">
      <c r="A89" s="72">
        <v>4</v>
      </c>
      <c r="B89" s="81" t="s">
        <v>30</v>
      </c>
      <c r="C89" s="181">
        <f t="shared" si="30"/>
        <v>80000</v>
      </c>
      <c r="D89" s="181">
        <f t="shared" si="40"/>
        <v>80000</v>
      </c>
      <c r="E89" s="181">
        <f t="shared" si="40"/>
        <v>0</v>
      </c>
      <c r="F89" s="181">
        <f t="shared" si="40"/>
        <v>0</v>
      </c>
      <c r="G89" s="181">
        <f t="shared" si="40"/>
        <v>0</v>
      </c>
      <c r="H89" s="181">
        <f t="shared" si="40"/>
        <v>0</v>
      </c>
      <c r="I89" s="181">
        <f t="shared" si="40"/>
        <v>0</v>
      </c>
      <c r="J89" s="181">
        <f t="shared" si="40"/>
        <v>0</v>
      </c>
      <c r="K89" s="181">
        <f t="shared" si="40"/>
        <v>0</v>
      </c>
      <c r="L89" s="181">
        <f>C89</f>
        <v>80000</v>
      </c>
      <c r="M89" s="181">
        <f>L89</f>
        <v>80000</v>
      </c>
    </row>
    <row r="90" spans="1:13" ht="38.25">
      <c r="A90" s="74">
        <v>42</v>
      </c>
      <c r="B90" s="75" t="s">
        <v>31</v>
      </c>
      <c r="C90" s="172">
        <f t="shared" si="30"/>
        <v>80000</v>
      </c>
      <c r="D90" s="172">
        <f>D91</f>
        <v>80000</v>
      </c>
      <c r="E90" s="172">
        <f t="shared" si="40"/>
        <v>0</v>
      </c>
      <c r="F90" s="172">
        <f t="shared" si="40"/>
        <v>0</v>
      </c>
      <c r="G90" s="172">
        <f t="shared" si="40"/>
        <v>0</v>
      </c>
      <c r="H90" s="172">
        <f t="shared" si="40"/>
        <v>0</v>
      </c>
      <c r="I90" s="172">
        <f t="shared" si="40"/>
        <v>0</v>
      </c>
      <c r="J90" s="172">
        <f t="shared" si="40"/>
        <v>0</v>
      </c>
      <c r="K90" s="172">
        <f t="shared" si="40"/>
        <v>0</v>
      </c>
      <c r="L90" s="172">
        <f>C90</f>
        <v>80000</v>
      </c>
      <c r="M90" s="172">
        <f>L90</f>
        <v>80000</v>
      </c>
    </row>
    <row r="91" spans="1:13" ht="12.75">
      <c r="A91" s="76">
        <v>422</v>
      </c>
      <c r="B91" s="77" t="s">
        <v>29</v>
      </c>
      <c r="C91" s="174">
        <f t="shared" si="30"/>
        <v>80000</v>
      </c>
      <c r="D91" s="174">
        <f>D92+D94+D93</f>
        <v>80000</v>
      </c>
      <c r="E91" s="174">
        <f aca="true" t="shared" si="41" ref="E91:K91">E92+E94+E93</f>
        <v>0</v>
      </c>
      <c r="F91" s="174">
        <f t="shared" si="41"/>
        <v>0</v>
      </c>
      <c r="G91" s="174">
        <f t="shared" si="41"/>
        <v>0</v>
      </c>
      <c r="H91" s="174">
        <f t="shared" si="41"/>
        <v>0</v>
      </c>
      <c r="I91" s="174">
        <f t="shared" si="41"/>
        <v>0</v>
      </c>
      <c r="J91" s="174">
        <f t="shared" si="41"/>
        <v>0</v>
      </c>
      <c r="K91" s="174">
        <f t="shared" si="41"/>
        <v>0</v>
      </c>
      <c r="L91" s="172">
        <f>C91</f>
        <v>80000</v>
      </c>
      <c r="M91" s="172">
        <f>L91</f>
        <v>80000</v>
      </c>
    </row>
    <row r="92" spans="1:13" ht="12.75">
      <c r="A92" s="78">
        <v>4221</v>
      </c>
      <c r="B92" s="79" t="s">
        <v>61</v>
      </c>
      <c r="C92" s="166">
        <f t="shared" si="30"/>
        <v>50000</v>
      </c>
      <c r="D92" s="166">
        <v>50000</v>
      </c>
      <c r="E92" s="166"/>
      <c r="F92" s="166"/>
      <c r="G92" s="167"/>
      <c r="H92" s="167"/>
      <c r="I92" s="166"/>
      <c r="J92" s="166"/>
      <c r="K92" s="166"/>
      <c r="L92" s="166"/>
      <c r="M92" s="167"/>
    </row>
    <row r="93" spans="1:13" ht="12.75">
      <c r="A93" s="78">
        <v>4226</v>
      </c>
      <c r="B93" s="79" t="s">
        <v>113</v>
      </c>
      <c r="C93" s="166">
        <f t="shared" si="30"/>
        <v>0</v>
      </c>
      <c r="D93" s="166"/>
      <c r="E93" s="166"/>
      <c r="F93" s="166"/>
      <c r="G93" s="167"/>
      <c r="H93" s="167"/>
      <c r="I93" s="166"/>
      <c r="J93" s="166"/>
      <c r="K93" s="166"/>
      <c r="L93" s="166"/>
      <c r="M93" s="167"/>
    </row>
    <row r="94" spans="1:13" ht="25.5">
      <c r="A94" s="78">
        <v>4227</v>
      </c>
      <c r="B94" s="79" t="s">
        <v>62</v>
      </c>
      <c r="C94" s="166">
        <f t="shared" si="30"/>
        <v>30000</v>
      </c>
      <c r="D94" s="166">
        <v>30000</v>
      </c>
      <c r="E94" s="166"/>
      <c r="F94" s="166"/>
      <c r="G94" s="167"/>
      <c r="H94" s="167"/>
      <c r="I94" s="166"/>
      <c r="J94" s="166"/>
      <c r="K94" s="166"/>
      <c r="L94" s="166"/>
      <c r="M94" s="167"/>
    </row>
    <row r="95" spans="1:13" ht="33" customHeight="1">
      <c r="A95" s="233" t="s">
        <v>68</v>
      </c>
      <c r="B95" s="234"/>
      <c r="C95" s="159">
        <f aca="true" t="shared" si="42" ref="C95:C100">SUM(D95:K95)</f>
        <v>200000</v>
      </c>
      <c r="D95" s="159">
        <f aca="true" t="shared" si="43" ref="D95:K99">D96</f>
        <v>200000</v>
      </c>
      <c r="E95" s="159">
        <f t="shared" si="43"/>
        <v>0</v>
      </c>
      <c r="F95" s="159">
        <f t="shared" si="43"/>
        <v>0</v>
      </c>
      <c r="G95" s="159">
        <f t="shared" si="43"/>
        <v>0</v>
      </c>
      <c r="H95" s="159">
        <f t="shared" si="43"/>
        <v>0</v>
      </c>
      <c r="I95" s="159">
        <f t="shared" si="43"/>
        <v>0</v>
      </c>
      <c r="J95" s="159">
        <f t="shared" si="43"/>
        <v>0</v>
      </c>
      <c r="K95" s="159">
        <f t="shared" si="43"/>
        <v>0</v>
      </c>
      <c r="L95" s="159">
        <f>C95</f>
        <v>200000</v>
      </c>
      <c r="M95" s="159">
        <f>L95</f>
        <v>200000</v>
      </c>
    </row>
    <row r="96" spans="1:13" ht="24" customHeight="1">
      <c r="A96" s="258" t="s">
        <v>69</v>
      </c>
      <c r="B96" s="259"/>
      <c r="C96" s="160">
        <f t="shared" si="42"/>
        <v>200000</v>
      </c>
      <c r="D96" s="160">
        <f t="shared" si="43"/>
        <v>200000</v>
      </c>
      <c r="E96" s="160">
        <f t="shared" si="43"/>
        <v>0</v>
      </c>
      <c r="F96" s="160">
        <f t="shared" si="43"/>
        <v>0</v>
      </c>
      <c r="G96" s="160">
        <f t="shared" si="43"/>
        <v>0</v>
      </c>
      <c r="H96" s="160">
        <f t="shared" si="43"/>
        <v>0</v>
      </c>
      <c r="I96" s="160">
        <f t="shared" si="43"/>
        <v>0</v>
      </c>
      <c r="J96" s="160">
        <f t="shared" si="43"/>
        <v>0</v>
      </c>
      <c r="K96" s="160">
        <f t="shared" si="43"/>
        <v>0</v>
      </c>
      <c r="L96" s="160">
        <f>C96</f>
        <v>200000</v>
      </c>
      <c r="M96" s="160">
        <f>L96</f>
        <v>200000</v>
      </c>
    </row>
    <row r="97" spans="1:13" ht="12.75">
      <c r="A97" s="89">
        <v>3</v>
      </c>
      <c r="B97" s="83" t="s">
        <v>17</v>
      </c>
      <c r="C97" s="181">
        <f t="shared" si="42"/>
        <v>200000</v>
      </c>
      <c r="D97" s="181">
        <f t="shared" si="43"/>
        <v>200000</v>
      </c>
      <c r="E97" s="181">
        <f t="shared" si="43"/>
        <v>0</v>
      </c>
      <c r="F97" s="181">
        <f t="shared" si="43"/>
        <v>0</v>
      </c>
      <c r="G97" s="181">
        <f t="shared" si="43"/>
        <v>0</v>
      </c>
      <c r="H97" s="181">
        <f t="shared" si="43"/>
        <v>0</v>
      </c>
      <c r="I97" s="181">
        <f t="shared" si="43"/>
        <v>0</v>
      </c>
      <c r="J97" s="181">
        <f t="shared" si="43"/>
        <v>0</v>
      </c>
      <c r="K97" s="181">
        <f t="shared" si="43"/>
        <v>0</v>
      </c>
      <c r="L97" s="181">
        <f>C97</f>
        <v>200000</v>
      </c>
      <c r="M97" s="181">
        <f>L97</f>
        <v>200000</v>
      </c>
    </row>
    <row r="98" spans="1:13" ht="12.75">
      <c r="A98" s="84">
        <v>32</v>
      </c>
      <c r="B98" s="85" t="s">
        <v>22</v>
      </c>
      <c r="C98" s="172">
        <f t="shared" si="42"/>
        <v>200000</v>
      </c>
      <c r="D98" s="172">
        <f t="shared" si="43"/>
        <v>200000</v>
      </c>
      <c r="E98" s="172">
        <f t="shared" si="43"/>
        <v>0</v>
      </c>
      <c r="F98" s="172">
        <f t="shared" si="43"/>
        <v>0</v>
      </c>
      <c r="G98" s="172">
        <f t="shared" si="43"/>
        <v>0</v>
      </c>
      <c r="H98" s="172">
        <f t="shared" si="43"/>
        <v>0</v>
      </c>
      <c r="I98" s="172">
        <f t="shared" si="43"/>
        <v>0</v>
      </c>
      <c r="J98" s="172">
        <f t="shared" si="43"/>
        <v>0</v>
      </c>
      <c r="K98" s="172">
        <f t="shared" si="43"/>
        <v>0</v>
      </c>
      <c r="L98" s="172">
        <f>C98</f>
        <v>200000</v>
      </c>
      <c r="M98" s="172">
        <f>L98</f>
        <v>200000</v>
      </c>
    </row>
    <row r="99" spans="1:13" ht="12.75">
      <c r="A99" s="86">
        <v>323</v>
      </c>
      <c r="B99" s="87" t="s">
        <v>25</v>
      </c>
      <c r="C99" s="174">
        <f t="shared" si="42"/>
        <v>200000</v>
      </c>
      <c r="D99" s="174">
        <f t="shared" si="43"/>
        <v>200000</v>
      </c>
      <c r="E99" s="174">
        <f t="shared" si="43"/>
        <v>0</v>
      </c>
      <c r="F99" s="174">
        <f t="shared" si="43"/>
        <v>0</v>
      </c>
      <c r="G99" s="174">
        <f t="shared" si="43"/>
        <v>0</v>
      </c>
      <c r="H99" s="174">
        <f t="shared" si="43"/>
        <v>0</v>
      </c>
      <c r="I99" s="174">
        <f t="shared" si="43"/>
        <v>0</v>
      </c>
      <c r="J99" s="174">
        <f t="shared" si="43"/>
        <v>0</v>
      </c>
      <c r="K99" s="174">
        <f t="shared" si="43"/>
        <v>0</v>
      </c>
      <c r="L99" s="174"/>
      <c r="M99" s="175"/>
    </row>
    <row r="100" spans="1:13" ht="18" customHeight="1">
      <c r="A100" s="78">
        <v>3232</v>
      </c>
      <c r="B100" s="79" t="s">
        <v>51</v>
      </c>
      <c r="C100" s="166">
        <f t="shared" si="42"/>
        <v>200000</v>
      </c>
      <c r="D100" s="166">
        <v>200000</v>
      </c>
      <c r="E100" s="166"/>
      <c r="F100" s="166"/>
      <c r="G100" s="167"/>
      <c r="H100" s="167"/>
      <c r="I100" s="166"/>
      <c r="J100" s="166"/>
      <c r="K100" s="166"/>
      <c r="L100" s="166"/>
      <c r="M100" s="167"/>
    </row>
    <row r="101" spans="1:13" ht="37.5" customHeight="1">
      <c r="A101" s="233" t="s">
        <v>126</v>
      </c>
      <c r="B101" s="238"/>
      <c r="C101" s="168">
        <f t="shared" si="30"/>
        <v>13178000</v>
      </c>
      <c r="D101" s="159">
        <f>D102</f>
        <v>0</v>
      </c>
      <c r="E101" s="159">
        <f aca="true" t="shared" si="44" ref="E101:K102">E102</f>
        <v>58100</v>
      </c>
      <c r="F101" s="159">
        <f t="shared" si="44"/>
        <v>778700</v>
      </c>
      <c r="G101" s="159">
        <f t="shared" si="44"/>
        <v>11151000</v>
      </c>
      <c r="H101" s="159">
        <f t="shared" si="44"/>
        <v>6000</v>
      </c>
      <c r="I101" s="159">
        <f t="shared" si="44"/>
        <v>1042400</v>
      </c>
      <c r="J101" s="159">
        <f t="shared" si="44"/>
        <v>116800</v>
      </c>
      <c r="K101" s="159">
        <f t="shared" si="44"/>
        <v>25000</v>
      </c>
      <c r="L101" s="159">
        <f aca="true" t="shared" si="45" ref="L101:L106">C101</f>
        <v>13178000</v>
      </c>
      <c r="M101" s="159">
        <f aca="true" t="shared" si="46" ref="M101:M106">L101</f>
        <v>13178000</v>
      </c>
    </row>
    <row r="102" spans="1:13" ht="39" customHeight="1">
      <c r="A102" s="233" t="s">
        <v>127</v>
      </c>
      <c r="B102" s="238"/>
      <c r="C102" s="168">
        <f t="shared" si="30"/>
        <v>13178000</v>
      </c>
      <c r="D102" s="159">
        <f>D103</f>
        <v>0</v>
      </c>
      <c r="E102" s="159">
        <f t="shared" si="44"/>
        <v>58100</v>
      </c>
      <c r="F102" s="159">
        <f t="shared" si="44"/>
        <v>778700</v>
      </c>
      <c r="G102" s="159">
        <f t="shared" si="44"/>
        <v>11151000</v>
      </c>
      <c r="H102" s="159">
        <f t="shared" si="44"/>
        <v>6000</v>
      </c>
      <c r="I102" s="159">
        <f t="shared" si="44"/>
        <v>1042400</v>
      </c>
      <c r="J102" s="159">
        <f t="shared" si="44"/>
        <v>116800</v>
      </c>
      <c r="K102" s="159">
        <f t="shared" si="44"/>
        <v>25000</v>
      </c>
      <c r="L102" s="159">
        <f t="shared" si="45"/>
        <v>13178000</v>
      </c>
      <c r="M102" s="159">
        <f t="shared" si="46"/>
        <v>13178000</v>
      </c>
    </row>
    <row r="103" spans="1:13" ht="40.5" customHeight="1">
      <c r="A103" s="233" t="s">
        <v>139</v>
      </c>
      <c r="B103" s="234"/>
      <c r="C103" s="168">
        <f t="shared" si="30"/>
        <v>13178000</v>
      </c>
      <c r="D103" s="159">
        <f>D104+D135+D151+D156+D203+D187+D208+D218+D225</f>
        <v>0</v>
      </c>
      <c r="E103" s="159">
        <f aca="true" t="shared" si="47" ref="E103:K103">E104+E135+E151+E156+E203+E187+E208+E218+E225</f>
        <v>58100</v>
      </c>
      <c r="F103" s="159">
        <f t="shared" si="47"/>
        <v>778700</v>
      </c>
      <c r="G103" s="159">
        <f>G104+G135+G151+G156+G203+G187+G208+G218+G225</f>
        <v>11151000</v>
      </c>
      <c r="H103" s="159">
        <f t="shared" si="47"/>
        <v>6000</v>
      </c>
      <c r="I103" s="159">
        <f t="shared" si="47"/>
        <v>1042400</v>
      </c>
      <c r="J103" s="159">
        <f t="shared" si="47"/>
        <v>116800</v>
      </c>
      <c r="K103" s="159">
        <f t="shared" si="47"/>
        <v>25000</v>
      </c>
      <c r="L103" s="159">
        <f t="shared" si="45"/>
        <v>13178000</v>
      </c>
      <c r="M103" s="159">
        <f t="shared" si="46"/>
        <v>13178000</v>
      </c>
    </row>
    <row r="104" spans="1:13" ht="12.75">
      <c r="A104" s="253" t="s">
        <v>72</v>
      </c>
      <c r="B104" s="253"/>
      <c r="C104" s="170">
        <f t="shared" si="30"/>
        <v>582600</v>
      </c>
      <c r="D104" s="170">
        <f>D105</f>
        <v>0</v>
      </c>
      <c r="E104" s="170">
        <f aca="true" t="shared" si="48" ref="E104:K104">E105</f>
        <v>30100</v>
      </c>
      <c r="F104" s="170">
        <f t="shared" si="48"/>
        <v>130000</v>
      </c>
      <c r="G104" s="170">
        <f t="shared" si="48"/>
        <v>12000</v>
      </c>
      <c r="H104" s="170">
        <f t="shared" si="48"/>
        <v>0</v>
      </c>
      <c r="I104" s="170">
        <f t="shared" si="48"/>
        <v>390500</v>
      </c>
      <c r="J104" s="170">
        <f t="shared" si="48"/>
        <v>0</v>
      </c>
      <c r="K104" s="170">
        <f t="shared" si="48"/>
        <v>20000</v>
      </c>
      <c r="L104" s="170">
        <f t="shared" si="45"/>
        <v>582600</v>
      </c>
      <c r="M104" s="170">
        <f t="shared" si="46"/>
        <v>582600</v>
      </c>
    </row>
    <row r="105" spans="1:13" ht="12.75">
      <c r="A105" s="72">
        <v>3</v>
      </c>
      <c r="B105" s="73" t="s">
        <v>17</v>
      </c>
      <c r="C105" s="171">
        <f t="shared" si="30"/>
        <v>582600</v>
      </c>
      <c r="D105" s="171">
        <f aca="true" t="shared" si="49" ref="D105:K105">D106+D131</f>
        <v>0</v>
      </c>
      <c r="E105" s="171">
        <f t="shared" si="49"/>
        <v>30100</v>
      </c>
      <c r="F105" s="171">
        <f t="shared" si="49"/>
        <v>130000</v>
      </c>
      <c r="G105" s="171">
        <f t="shared" si="49"/>
        <v>12000</v>
      </c>
      <c r="H105" s="171">
        <f t="shared" si="49"/>
        <v>0</v>
      </c>
      <c r="I105" s="171">
        <f t="shared" si="49"/>
        <v>390500</v>
      </c>
      <c r="J105" s="171">
        <f t="shared" si="49"/>
        <v>0</v>
      </c>
      <c r="K105" s="171">
        <f t="shared" si="49"/>
        <v>20000</v>
      </c>
      <c r="L105" s="171">
        <f t="shared" si="45"/>
        <v>582600</v>
      </c>
      <c r="M105" s="171">
        <f t="shared" si="46"/>
        <v>582600</v>
      </c>
    </row>
    <row r="106" spans="1:13" ht="12.75">
      <c r="A106" s="74">
        <v>32</v>
      </c>
      <c r="B106" s="75" t="s">
        <v>22</v>
      </c>
      <c r="C106" s="172">
        <f t="shared" si="30"/>
        <v>580500</v>
      </c>
      <c r="D106" s="172">
        <f>D107+D111+D116+D125</f>
        <v>0</v>
      </c>
      <c r="E106" s="172">
        <f aca="true" t="shared" si="50" ref="E106:K106">E107+E111+E116+E125</f>
        <v>30000</v>
      </c>
      <c r="F106" s="172">
        <f t="shared" si="50"/>
        <v>130000</v>
      </c>
      <c r="G106" s="172">
        <f>G107+G111+G116+G125</f>
        <v>12000</v>
      </c>
      <c r="H106" s="172">
        <f t="shared" si="50"/>
        <v>0</v>
      </c>
      <c r="I106" s="172">
        <f>I107+I111+I116+I125</f>
        <v>388500</v>
      </c>
      <c r="J106" s="172">
        <f t="shared" si="50"/>
        <v>0</v>
      </c>
      <c r="K106" s="172">
        <f t="shared" si="50"/>
        <v>20000</v>
      </c>
      <c r="L106" s="172">
        <f t="shared" si="45"/>
        <v>580500</v>
      </c>
      <c r="M106" s="172">
        <f t="shared" si="46"/>
        <v>580500</v>
      </c>
    </row>
    <row r="107" spans="1:13" ht="25.5">
      <c r="A107" s="76">
        <v>321</v>
      </c>
      <c r="B107" s="77" t="s">
        <v>23</v>
      </c>
      <c r="C107" s="174">
        <f t="shared" si="30"/>
        <v>25000</v>
      </c>
      <c r="D107" s="174">
        <f>SUM(D108:D110)</f>
        <v>0</v>
      </c>
      <c r="E107" s="174">
        <f aca="true" t="shared" si="51" ref="E107:K107">SUM(E108:E110)</f>
        <v>0</v>
      </c>
      <c r="F107" s="174">
        <f t="shared" si="51"/>
        <v>0</v>
      </c>
      <c r="G107" s="174">
        <f t="shared" si="51"/>
        <v>0</v>
      </c>
      <c r="H107" s="174">
        <f t="shared" si="51"/>
        <v>0</v>
      </c>
      <c r="I107" s="174">
        <f t="shared" si="51"/>
        <v>22000</v>
      </c>
      <c r="J107" s="174">
        <f t="shared" si="51"/>
        <v>0</v>
      </c>
      <c r="K107" s="174">
        <f t="shared" si="51"/>
        <v>3000</v>
      </c>
      <c r="L107" s="174"/>
      <c r="M107" s="175"/>
    </row>
    <row r="108" spans="1:13" ht="12.75">
      <c r="A108" s="78">
        <v>3211</v>
      </c>
      <c r="B108" s="79" t="s">
        <v>40</v>
      </c>
      <c r="C108" s="166">
        <f t="shared" si="30"/>
        <v>13000</v>
      </c>
      <c r="D108" s="166"/>
      <c r="E108" s="166"/>
      <c r="F108" s="166"/>
      <c r="G108" s="166"/>
      <c r="H108" s="167"/>
      <c r="I108" s="166">
        <v>10000</v>
      </c>
      <c r="J108" s="166"/>
      <c r="K108" s="166">
        <v>3000</v>
      </c>
      <c r="L108" s="166"/>
      <c r="M108" s="167"/>
    </row>
    <row r="109" spans="1:13" ht="12.75">
      <c r="A109" s="78">
        <v>3213</v>
      </c>
      <c r="B109" s="79" t="s">
        <v>42</v>
      </c>
      <c r="C109" s="166">
        <f t="shared" si="30"/>
        <v>7000</v>
      </c>
      <c r="D109" s="166"/>
      <c r="E109" s="166"/>
      <c r="F109" s="166"/>
      <c r="G109" s="166"/>
      <c r="H109" s="167"/>
      <c r="I109" s="166">
        <v>7000</v>
      </c>
      <c r="J109" s="166"/>
      <c r="K109" s="166"/>
      <c r="L109" s="166"/>
      <c r="M109" s="167"/>
    </row>
    <row r="110" spans="1:13" ht="12.75">
      <c r="A110" s="78">
        <v>3214</v>
      </c>
      <c r="B110" s="79" t="s">
        <v>43</v>
      </c>
      <c r="C110" s="166">
        <f t="shared" si="30"/>
        <v>5000</v>
      </c>
      <c r="D110" s="166"/>
      <c r="E110" s="166"/>
      <c r="F110" s="166"/>
      <c r="G110" s="166"/>
      <c r="H110" s="167"/>
      <c r="I110" s="166">
        <v>5000</v>
      </c>
      <c r="J110" s="166"/>
      <c r="K110" s="166"/>
      <c r="L110" s="166"/>
      <c r="M110" s="167"/>
    </row>
    <row r="111" spans="1:13" ht="12.75">
      <c r="A111" s="76">
        <v>322</v>
      </c>
      <c r="B111" s="77" t="s">
        <v>24</v>
      </c>
      <c r="C111" s="174">
        <f t="shared" si="30"/>
        <v>156000</v>
      </c>
      <c r="D111" s="174">
        <f>SUM(D112:D115)</f>
        <v>0</v>
      </c>
      <c r="E111" s="174">
        <f aca="true" t="shared" si="52" ref="E111:K111">SUM(E112:E115)</f>
        <v>21000</v>
      </c>
      <c r="F111" s="174">
        <f t="shared" si="52"/>
        <v>20000</v>
      </c>
      <c r="G111" s="174">
        <f t="shared" si="52"/>
        <v>0</v>
      </c>
      <c r="H111" s="174">
        <f t="shared" si="52"/>
        <v>0</v>
      </c>
      <c r="I111" s="174">
        <f t="shared" si="52"/>
        <v>113000</v>
      </c>
      <c r="J111" s="174">
        <f t="shared" si="52"/>
        <v>0</v>
      </c>
      <c r="K111" s="174">
        <f t="shared" si="52"/>
        <v>2000</v>
      </c>
      <c r="L111" s="174"/>
      <c r="M111" s="175"/>
    </row>
    <row r="112" spans="1:13" ht="12.75">
      <c r="A112" s="78">
        <v>3221</v>
      </c>
      <c r="B112" s="79" t="s">
        <v>44</v>
      </c>
      <c r="C112" s="166">
        <f t="shared" si="30"/>
        <v>127000</v>
      </c>
      <c r="D112" s="166"/>
      <c r="E112" s="187">
        <v>7000</v>
      </c>
      <c r="F112" s="166">
        <v>20000</v>
      </c>
      <c r="G112" s="166"/>
      <c r="H112" s="167"/>
      <c r="I112" s="166">
        <v>100000</v>
      </c>
      <c r="J112" s="166"/>
      <c r="K112" s="166"/>
      <c r="L112" s="166"/>
      <c r="M112" s="167"/>
    </row>
    <row r="113" spans="1:13" ht="12.75">
      <c r="A113" s="78">
        <v>3223</v>
      </c>
      <c r="B113" s="79" t="s">
        <v>46</v>
      </c>
      <c r="C113" s="166">
        <f t="shared" si="30"/>
        <v>15000</v>
      </c>
      <c r="D113" s="166"/>
      <c r="E113" s="166">
        <v>10000</v>
      </c>
      <c r="F113" s="166"/>
      <c r="G113" s="166"/>
      <c r="H113" s="167"/>
      <c r="I113" s="166">
        <v>5000</v>
      </c>
      <c r="J113" s="166"/>
      <c r="K113" s="166"/>
      <c r="L113" s="166"/>
      <c r="M113" s="167"/>
    </row>
    <row r="114" spans="1:13" ht="12.75">
      <c r="A114" s="78">
        <v>3225</v>
      </c>
      <c r="B114" s="79" t="s">
        <v>48</v>
      </c>
      <c r="C114" s="166">
        <f t="shared" si="30"/>
        <v>12000</v>
      </c>
      <c r="D114" s="166"/>
      <c r="E114" s="166">
        <v>4000</v>
      </c>
      <c r="F114" s="166"/>
      <c r="G114" s="166"/>
      <c r="H114" s="167"/>
      <c r="I114" s="166">
        <v>6000</v>
      </c>
      <c r="J114" s="166"/>
      <c r="K114" s="166">
        <v>2000</v>
      </c>
      <c r="L114" s="166"/>
      <c r="M114" s="167"/>
    </row>
    <row r="115" spans="1:13" ht="24.75" customHeight="1">
      <c r="A115" s="78">
        <v>3227</v>
      </c>
      <c r="B115" s="79" t="s">
        <v>49</v>
      </c>
      <c r="C115" s="166">
        <f t="shared" si="30"/>
        <v>2000</v>
      </c>
      <c r="D115" s="166"/>
      <c r="E115" s="166"/>
      <c r="F115" s="166"/>
      <c r="G115" s="166"/>
      <c r="H115" s="167"/>
      <c r="I115" s="166">
        <v>2000</v>
      </c>
      <c r="J115" s="166"/>
      <c r="K115" s="166"/>
      <c r="L115" s="166"/>
      <c r="M115" s="167"/>
    </row>
    <row r="116" spans="1:13" ht="12.75">
      <c r="A116" s="76">
        <v>323</v>
      </c>
      <c r="B116" s="77" t="s">
        <v>25</v>
      </c>
      <c r="C116" s="174">
        <f t="shared" si="30"/>
        <v>61000</v>
      </c>
      <c r="D116" s="174">
        <f>SUM(D117:D124)</f>
        <v>0</v>
      </c>
      <c r="E116" s="174">
        <f aca="true" t="shared" si="53" ref="E116:K116">SUM(E117:E124)</f>
        <v>3000</v>
      </c>
      <c r="F116" s="174">
        <f t="shared" si="53"/>
        <v>13000</v>
      </c>
      <c r="G116" s="174">
        <f t="shared" si="53"/>
        <v>0</v>
      </c>
      <c r="H116" s="174">
        <f t="shared" si="53"/>
        <v>0</v>
      </c>
      <c r="I116" s="174">
        <f t="shared" si="53"/>
        <v>45000</v>
      </c>
      <c r="J116" s="174">
        <f t="shared" si="53"/>
        <v>0</v>
      </c>
      <c r="K116" s="174">
        <f t="shared" si="53"/>
        <v>0</v>
      </c>
      <c r="L116" s="174"/>
      <c r="M116" s="175"/>
    </row>
    <row r="117" spans="1:13" ht="12.75">
      <c r="A117" s="78">
        <v>3231</v>
      </c>
      <c r="B117" s="79" t="s">
        <v>50</v>
      </c>
      <c r="C117" s="166">
        <f t="shared" si="30"/>
        <v>5000</v>
      </c>
      <c r="D117" s="166"/>
      <c r="E117" s="166"/>
      <c r="F117" s="166">
        <v>2000</v>
      </c>
      <c r="G117" s="166"/>
      <c r="H117" s="167"/>
      <c r="I117" s="166">
        <v>3000</v>
      </c>
      <c r="J117" s="166"/>
      <c r="K117" s="166"/>
      <c r="L117" s="166"/>
      <c r="M117" s="167"/>
    </row>
    <row r="118" spans="1:13" ht="12.75">
      <c r="A118" s="78">
        <v>3233</v>
      </c>
      <c r="B118" s="79" t="s">
        <v>66</v>
      </c>
      <c r="C118" s="166">
        <f t="shared" si="30"/>
        <v>5000</v>
      </c>
      <c r="D118" s="166"/>
      <c r="E118" s="166"/>
      <c r="F118" s="166"/>
      <c r="G118" s="166"/>
      <c r="H118" s="167"/>
      <c r="I118" s="166">
        <v>5000</v>
      </c>
      <c r="J118" s="166"/>
      <c r="K118" s="166"/>
      <c r="L118" s="166"/>
      <c r="M118" s="167"/>
    </row>
    <row r="119" spans="1:13" ht="12.75">
      <c r="A119" s="78">
        <v>3234</v>
      </c>
      <c r="B119" s="79" t="s">
        <v>52</v>
      </c>
      <c r="C119" s="166">
        <f t="shared" si="30"/>
        <v>10000</v>
      </c>
      <c r="D119" s="166"/>
      <c r="E119" s="166"/>
      <c r="F119" s="166"/>
      <c r="G119" s="166"/>
      <c r="H119" s="167"/>
      <c r="I119" s="166">
        <v>10000</v>
      </c>
      <c r="J119" s="166"/>
      <c r="K119" s="166"/>
      <c r="L119" s="166"/>
      <c r="M119" s="167"/>
    </row>
    <row r="120" spans="1:13" ht="12.75">
      <c r="A120" s="78">
        <v>3235</v>
      </c>
      <c r="B120" s="79" t="s">
        <v>70</v>
      </c>
      <c r="C120" s="166">
        <f t="shared" si="30"/>
        <v>0</v>
      </c>
      <c r="D120" s="166"/>
      <c r="E120" s="166"/>
      <c r="F120" s="166"/>
      <c r="G120" s="166"/>
      <c r="H120" s="167"/>
      <c r="I120" s="166"/>
      <c r="J120" s="166"/>
      <c r="K120" s="166"/>
      <c r="L120" s="166"/>
      <c r="M120" s="167"/>
    </row>
    <row r="121" spans="1:13" ht="12.75">
      <c r="A121" s="78">
        <v>3236</v>
      </c>
      <c r="B121" s="79" t="s">
        <v>53</v>
      </c>
      <c r="C121" s="166">
        <f t="shared" si="30"/>
        <v>0</v>
      </c>
      <c r="D121" s="166"/>
      <c r="E121" s="166"/>
      <c r="F121" s="166"/>
      <c r="G121" s="166"/>
      <c r="H121" s="167"/>
      <c r="I121" s="166"/>
      <c r="J121" s="166"/>
      <c r="K121" s="166"/>
      <c r="L121" s="166"/>
      <c r="M121" s="167"/>
    </row>
    <row r="122" spans="1:13" ht="18.75" customHeight="1">
      <c r="A122" s="78">
        <v>3237</v>
      </c>
      <c r="B122" s="79" t="s">
        <v>54</v>
      </c>
      <c r="C122" s="166">
        <f t="shared" si="30"/>
        <v>7000</v>
      </c>
      <c r="D122" s="166"/>
      <c r="E122" s="166"/>
      <c r="F122" s="166">
        <v>3000</v>
      </c>
      <c r="G122" s="166"/>
      <c r="H122" s="167"/>
      <c r="I122" s="166">
        <v>4000</v>
      </c>
      <c r="J122" s="166"/>
      <c r="K122" s="166"/>
      <c r="L122" s="166"/>
      <c r="M122" s="167"/>
    </row>
    <row r="123" spans="1:13" ht="12.75">
      <c r="A123" s="78">
        <v>3238</v>
      </c>
      <c r="B123" s="79" t="s">
        <v>55</v>
      </c>
      <c r="C123" s="166">
        <f t="shared" si="30"/>
        <v>5000</v>
      </c>
      <c r="D123" s="166"/>
      <c r="E123" s="166">
        <v>1000</v>
      </c>
      <c r="F123" s="166">
        <v>1000</v>
      </c>
      <c r="G123" s="166"/>
      <c r="H123" s="167"/>
      <c r="I123" s="166">
        <v>3000</v>
      </c>
      <c r="J123" s="166"/>
      <c r="K123" s="166"/>
      <c r="L123" s="166"/>
      <c r="M123" s="167"/>
    </row>
    <row r="124" spans="1:13" ht="12.75">
      <c r="A124" s="78">
        <v>3239</v>
      </c>
      <c r="B124" s="79" t="s">
        <v>56</v>
      </c>
      <c r="C124" s="166">
        <f t="shared" si="30"/>
        <v>29000</v>
      </c>
      <c r="D124" s="166"/>
      <c r="E124" s="166">
        <v>2000</v>
      </c>
      <c r="F124" s="166">
        <v>7000</v>
      </c>
      <c r="G124" s="166"/>
      <c r="H124" s="167"/>
      <c r="I124" s="166">
        <v>20000</v>
      </c>
      <c r="J124" s="166"/>
      <c r="K124" s="166"/>
      <c r="L124" s="166"/>
      <c r="M124" s="167"/>
    </row>
    <row r="125" spans="1:13" ht="25.5">
      <c r="A125" s="76">
        <v>329</v>
      </c>
      <c r="B125" s="77" t="s">
        <v>26</v>
      </c>
      <c r="C125" s="178">
        <f t="shared" si="30"/>
        <v>338500</v>
      </c>
      <c r="D125" s="174">
        <f aca="true" t="shared" si="54" ref="D125:K125">SUM(D126:D130)</f>
        <v>0</v>
      </c>
      <c r="E125" s="174">
        <f t="shared" si="54"/>
        <v>6000</v>
      </c>
      <c r="F125" s="174">
        <f t="shared" si="54"/>
        <v>97000</v>
      </c>
      <c r="G125" s="174">
        <f t="shared" si="54"/>
        <v>12000</v>
      </c>
      <c r="H125" s="174">
        <f t="shared" si="54"/>
        <v>0</v>
      </c>
      <c r="I125" s="174">
        <f t="shared" si="54"/>
        <v>208500</v>
      </c>
      <c r="J125" s="174">
        <f t="shared" si="54"/>
        <v>0</v>
      </c>
      <c r="K125" s="174">
        <f t="shared" si="54"/>
        <v>15000</v>
      </c>
      <c r="L125" s="174"/>
      <c r="M125" s="175"/>
    </row>
    <row r="126" spans="1:14" ht="12.75">
      <c r="A126" s="78">
        <v>3292</v>
      </c>
      <c r="B126" s="79" t="s">
        <v>57</v>
      </c>
      <c r="C126" s="166">
        <f t="shared" si="30"/>
        <v>0</v>
      </c>
      <c r="D126" s="166"/>
      <c r="E126" s="166"/>
      <c r="F126" s="166"/>
      <c r="G126" s="166"/>
      <c r="H126" s="167"/>
      <c r="I126" s="166"/>
      <c r="J126" s="166"/>
      <c r="K126" s="166"/>
      <c r="L126" s="166"/>
      <c r="M126" s="167"/>
      <c r="N126" s="45"/>
    </row>
    <row r="127" spans="1:13" ht="12.75">
      <c r="A127" s="78">
        <v>3293</v>
      </c>
      <c r="B127" s="79" t="s">
        <v>58</v>
      </c>
      <c r="C127" s="166">
        <f t="shared" si="30"/>
        <v>1000</v>
      </c>
      <c r="D127" s="166"/>
      <c r="E127" s="166"/>
      <c r="F127" s="166"/>
      <c r="G127" s="166"/>
      <c r="H127" s="167"/>
      <c r="I127" s="166">
        <v>1000</v>
      </c>
      <c r="J127" s="166"/>
      <c r="K127" s="166"/>
      <c r="L127" s="166"/>
      <c r="M127" s="167"/>
    </row>
    <row r="128" spans="1:13" ht="12.75">
      <c r="A128" s="78">
        <v>3294</v>
      </c>
      <c r="B128" s="79" t="s">
        <v>100</v>
      </c>
      <c r="C128" s="166">
        <f t="shared" si="30"/>
        <v>500</v>
      </c>
      <c r="D128" s="166"/>
      <c r="E128" s="166"/>
      <c r="F128" s="166"/>
      <c r="G128" s="166"/>
      <c r="H128" s="167"/>
      <c r="I128" s="166">
        <v>500</v>
      </c>
      <c r="J128" s="166"/>
      <c r="K128" s="166"/>
      <c r="L128" s="166"/>
      <c r="M128" s="167"/>
    </row>
    <row r="129" spans="1:13" ht="12.75">
      <c r="A129" s="78">
        <v>3295</v>
      </c>
      <c r="B129" s="79" t="s">
        <v>102</v>
      </c>
      <c r="C129" s="166">
        <f t="shared" si="30"/>
        <v>2000</v>
      </c>
      <c r="D129" s="166"/>
      <c r="E129" s="166"/>
      <c r="F129" s="166"/>
      <c r="G129" s="166"/>
      <c r="H129" s="167"/>
      <c r="I129" s="166">
        <v>2000</v>
      </c>
      <c r="J129" s="166"/>
      <c r="K129" s="166"/>
      <c r="L129" s="166"/>
      <c r="M129" s="167"/>
    </row>
    <row r="130" spans="1:13" ht="26.25" customHeight="1">
      <c r="A130" s="78">
        <v>3299</v>
      </c>
      <c r="B130" s="79" t="s">
        <v>26</v>
      </c>
      <c r="C130" s="166">
        <f t="shared" si="30"/>
        <v>335000</v>
      </c>
      <c r="D130" s="166"/>
      <c r="E130" s="166">
        <v>6000</v>
      </c>
      <c r="F130" s="166">
        <v>97000</v>
      </c>
      <c r="G130" s="166">
        <v>12000</v>
      </c>
      <c r="H130" s="167"/>
      <c r="I130" s="166">
        <v>205000</v>
      </c>
      <c r="J130" s="166"/>
      <c r="K130" s="166">
        <v>15000</v>
      </c>
      <c r="L130" s="166"/>
      <c r="M130" s="167"/>
    </row>
    <row r="131" spans="1:13" ht="16.5" customHeight="1">
      <c r="A131" s="74">
        <v>34</v>
      </c>
      <c r="B131" s="75" t="s">
        <v>27</v>
      </c>
      <c r="C131" s="172">
        <f t="shared" si="30"/>
        <v>2100</v>
      </c>
      <c r="D131" s="172">
        <f aca="true" t="shared" si="55" ref="D131:K131">D132</f>
        <v>0</v>
      </c>
      <c r="E131" s="172">
        <f t="shared" si="55"/>
        <v>100</v>
      </c>
      <c r="F131" s="172">
        <f t="shared" si="55"/>
        <v>0</v>
      </c>
      <c r="G131" s="172">
        <f t="shared" si="55"/>
        <v>0</v>
      </c>
      <c r="H131" s="172">
        <f t="shared" si="55"/>
        <v>0</v>
      </c>
      <c r="I131" s="172">
        <f t="shared" si="55"/>
        <v>2000</v>
      </c>
      <c r="J131" s="172">
        <f t="shared" si="55"/>
        <v>0</v>
      </c>
      <c r="K131" s="172">
        <f t="shared" si="55"/>
        <v>0</v>
      </c>
      <c r="L131" s="172">
        <f>C131</f>
        <v>2100</v>
      </c>
      <c r="M131" s="172">
        <f>L131</f>
        <v>2100</v>
      </c>
    </row>
    <row r="132" spans="1:13" ht="15" customHeight="1">
      <c r="A132" s="76">
        <v>343</v>
      </c>
      <c r="B132" s="77" t="s">
        <v>28</v>
      </c>
      <c r="C132" s="174">
        <f t="shared" si="30"/>
        <v>2100</v>
      </c>
      <c r="D132" s="174">
        <f aca="true" t="shared" si="56" ref="D132:K132">D133+D134</f>
        <v>0</v>
      </c>
      <c r="E132" s="174">
        <f t="shared" si="56"/>
        <v>100</v>
      </c>
      <c r="F132" s="174">
        <f t="shared" si="56"/>
        <v>0</v>
      </c>
      <c r="G132" s="174">
        <f t="shared" si="56"/>
        <v>0</v>
      </c>
      <c r="H132" s="174">
        <f t="shared" si="56"/>
        <v>0</v>
      </c>
      <c r="I132" s="174">
        <f t="shared" si="56"/>
        <v>2000</v>
      </c>
      <c r="J132" s="174">
        <f t="shared" si="56"/>
        <v>0</v>
      </c>
      <c r="K132" s="174">
        <f t="shared" si="56"/>
        <v>0</v>
      </c>
      <c r="L132" s="174"/>
      <c r="M132" s="175"/>
    </row>
    <row r="133" spans="1:13" ht="24" customHeight="1">
      <c r="A133" s="78">
        <v>3431</v>
      </c>
      <c r="B133" s="79" t="s">
        <v>60</v>
      </c>
      <c r="C133" s="166">
        <f t="shared" si="30"/>
        <v>2000</v>
      </c>
      <c r="D133" s="166"/>
      <c r="E133" s="179"/>
      <c r="F133" s="179"/>
      <c r="G133" s="167"/>
      <c r="H133" s="167"/>
      <c r="I133" s="166">
        <v>2000</v>
      </c>
      <c r="J133" s="166"/>
      <c r="K133" s="166"/>
      <c r="L133" s="166"/>
      <c r="M133" s="167"/>
    </row>
    <row r="134" spans="1:13" ht="14.25" customHeight="1">
      <c r="A134" s="78">
        <v>3433</v>
      </c>
      <c r="B134" s="79" t="s">
        <v>78</v>
      </c>
      <c r="C134" s="166">
        <f t="shared" si="30"/>
        <v>100</v>
      </c>
      <c r="D134" s="166"/>
      <c r="E134" s="203">
        <v>100</v>
      </c>
      <c r="F134" s="179"/>
      <c r="G134" s="167"/>
      <c r="H134" s="167"/>
      <c r="I134" s="166"/>
      <c r="J134" s="166"/>
      <c r="K134" s="166"/>
      <c r="L134" s="166"/>
      <c r="M134" s="167"/>
    </row>
    <row r="135" spans="1:15" ht="26.25" customHeight="1">
      <c r="A135" s="239" t="s">
        <v>140</v>
      </c>
      <c r="B135" s="244"/>
      <c r="C135" s="160">
        <f t="shared" si="30"/>
        <v>10848800</v>
      </c>
      <c r="D135" s="160">
        <f aca="true" t="shared" si="57" ref="D135:K135">D136</f>
        <v>0</v>
      </c>
      <c r="E135" s="160">
        <f t="shared" si="57"/>
        <v>0</v>
      </c>
      <c r="F135" s="160">
        <f t="shared" si="57"/>
        <v>0</v>
      </c>
      <c r="G135" s="160">
        <f t="shared" si="57"/>
        <v>10732000</v>
      </c>
      <c r="H135" s="160">
        <f t="shared" si="57"/>
        <v>0</v>
      </c>
      <c r="I135" s="160">
        <f t="shared" si="57"/>
        <v>0</v>
      </c>
      <c r="J135" s="160">
        <f t="shared" si="57"/>
        <v>116800</v>
      </c>
      <c r="K135" s="160">
        <f t="shared" si="57"/>
        <v>0</v>
      </c>
      <c r="L135" s="160">
        <f>C135</f>
        <v>10848800</v>
      </c>
      <c r="M135" s="160">
        <f>L135</f>
        <v>10848800</v>
      </c>
      <c r="O135" s="1">
        <f>G138*16.5%</f>
        <v>1419000</v>
      </c>
    </row>
    <row r="136" spans="1:13" ht="12.75" customHeight="1">
      <c r="A136" s="72">
        <v>3</v>
      </c>
      <c r="B136" s="81" t="s">
        <v>17</v>
      </c>
      <c r="C136" s="181">
        <f t="shared" si="30"/>
        <v>10848800</v>
      </c>
      <c r="D136" s="181">
        <f>D137+D146</f>
        <v>0</v>
      </c>
      <c r="E136" s="181">
        <f aca="true" t="shared" si="58" ref="E136:K136">E137+E146</f>
        <v>0</v>
      </c>
      <c r="F136" s="181">
        <f t="shared" si="58"/>
        <v>0</v>
      </c>
      <c r="G136" s="181">
        <f>G137+G146</f>
        <v>10732000</v>
      </c>
      <c r="H136" s="181">
        <f t="shared" si="58"/>
        <v>0</v>
      </c>
      <c r="I136" s="181">
        <f t="shared" si="58"/>
        <v>0</v>
      </c>
      <c r="J136" s="181">
        <f t="shared" si="58"/>
        <v>116800</v>
      </c>
      <c r="K136" s="181">
        <f t="shared" si="58"/>
        <v>0</v>
      </c>
      <c r="L136" s="181">
        <f>C136</f>
        <v>10848800</v>
      </c>
      <c r="M136" s="181">
        <f>L136</f>
        <v>10848800</v>
      </c>
    </row>
    <row r="137" spans="1:13" ht="13.5" customHeight="1">
      <c r="A137" s="74">
        <v>31</v>
      </c>
      <c r="B137" s="75" t="s">
        <v>18</v>
      </c>
      <c r="C137" s="172">
        <f t="shared" si="30"/>
        <v>10379500</v>
      </c>
      <c r="D137" s="172">
        <f>D138+D142+D144</f>
        <v>0</v>
      </c>
      <c r="E137" s="172">
        <f aca="true" t="shared" si="59" ref="E137:K137">E138+E142+E144</f>
        <v>0</v>
      </c>
      <c r="F137" s="172">
        <f t="shared" si="59"/>
        <v>0</v>
      </c>
      <c r="G137" s="172">
        <f>G138+G142+G144</f>
        <v>10270000</v>
      </c>
      <c r="H137" s="172">
        <f t="shared" si="59"/>
        <v>0</v>
      </c>
      <c r="I137" s="172">
        <f t="shared" si="59"/>
        <v>0</v>
      </c>
      <c r="J137" s="172">
        <f t="shared" si="59"/>
        <v>109500</v>
      </c>
      <c r="K137" s="172">
        <f t="shared" si="59"/>
        <v>0</v>
      </c>
      <c r="L137" s="172">
        <f>C137</f>
        <v>10379500</v>
      </c>
      <c r="M137" s="172">
        <f>L137</f>
        <v>10379500</v>
      </c>
    </row>
    <row r="138" spans="1:13" ht="25.5" customHeight="1">
      <c r="A138" s="76">
        <v>311</v>
      </c>
      <c r="B138" s="77" t="s">
        <v>19</v>
      </c>
      <c r="C138" s="174">
        <f t="shared" si="30"/>
        <v>8706500</v>
      </c>
      <c r="D138" s="174">
        <f>SUM(D139:D141)</f>
        <v>0</v>
      </c>
      <c r="E138" s="174">
        <f aca="true" t="shared" si="60" ref="E138:K138">SUM(E139:E141)</f>
        <v>0</v>
      </c>
      <c r="F138" s="174">
        <f t="shared" si="60"/>
        <v>0</v>
      </c>
      <c r="G138" s="174">
        <f t="shared" si="60"/>
        <v>8600000</v>
      </c>
      <c r="H138" s="174">
        <f t="shared" si="60"/>
        <v>0</v>
      </c>
      <c r="I138" s="174">
        <f t="shared" si="60"/>
        <v>0</v>
      </c>
      <c r="J138" s="174">
        <f t="shared" si="60"/>
        <v>106500</v>
      </c>
      <c r="K138" s="174">
        <f t="shared" si="60"/>
        <v>0</v>
      </c>
      <c r="L138" s="175"/>
      <c r="M138" s="175"/>
    </row>
    <row r="139" spans="1:13" ht="20.25" customHeight="1">
      <c r="A139" s="78">
        <v>3111</v>
      </c>
      <c r="B139" s="79" t="s">
        <v>36</v>
      </c>
      <c r="C139" s="166">
        <f t="shared" si="30"/>
        <v>8404000</v>
      </c>
      <c r="D139" s="167"/>
      <c r="E139" s="167"/>
      <c r="F139" s="167"/>
      <c r="G139" s="166">
        <v>8300000</v>
      </c>
      <c r="H139" s="167"/>
      <c r="I139" s="167"/>
      <c r="J139" s="166">
        <v>104000</v>
      </c>
      <c r="K139" s="167"/>
      <c r="L139" s="167"/>
      <c r="M139" s="167"/>
    </row>
    <row r="140" spans="1:13" ht="16.5" customHeight="1">
      <c r="A140" s="78">
        <v>3113</v>
      </c>
      <c r="B140" s="79" t="s">
        <v>37</v>
      </c>
      <c r="C140" s="166">
        <f t="shared" si="30"/>
        <v>130000</v>
      </c>
      <c r="D140" s="167"/>
      <c r="E140" s="167"/>
      <c r="F140" s="167"/>
      <c r="G140" s="166">
        <v>130000</v>
      </c>
      <c r="H140" s="167"/>
      <c r="I140" s="167"/>
      <c r="J140" s="166">
        <v>0</v>
      </c>
      <c r="K140" s="167"/>
      <c r="L140" s="167"/>
      <c r="M140" s="167"/>
    </row>
    <row r="141" spans="1:13" ht="12.75" customHeight="1">
      <c r="A141" s="78">
        <v>3114</v>
      </c>
      <c r="B141" s="79" t="s">
        <v>38</v>
      </c>
      <c r="C141" s="166">
        <f t="shared" si="30"/>
        <v>172500</v>
      </c>
      <c r="D141" s="167"/>
      <c r="E141" s="167"/>
      <c r="F141" s="167"/>
      <c r="G141" s="166">
        <v>170000</v>
      </c>
      <c r="H141" s="167"/>
      <c r="I141" s="167"/>
      <c r="J141" s="166">
        <v>2500</v>
      </c>
      <c r="K141" s="167"/>
      <c r="L141" s="167"/>
      <c r="M141" s="167"/>
    </row>
    <row r="142" spans="1:13" ht="12.75" customHeight="1">
      <c r="A142" s="76">
        <v>312</v>
      </c>
      <c r="B142" s="77" t="s">
        <v>20</v>
      </c>
      <c r="C142" s="174">
        <f t="shared" si="30"/>
        <v>273000</v>
      </c>
      <c r="D142" s="174">
        <f>D143</f>
        <v>0</v>
      </c>
      <c r="E142" s="174">
        <f aca="true" t="shared" si="61" ref="E142:K142">E143</f>
        <v>0</v>
      </c>
      <c r="F142" s="174">
        <f t="shared" si="61"/>
        <v>0</v>
      </c>
      <c r="G142" s="174">
        <f t="shared" si="61"/>
        <v>270000</v>
      </c>
      <c r="H142" s="174">
        <f t="shared" si="61"/>
        <v>0</v>
      </c>
      <c r="I142" s="174">
        <f t="shared" si="61"/>
        <v>0</v>
      </c>
      <c r="J142" s="174">
        <f t="shared" si="61"/>
        <v>3000</v>
      </c>
      <c r="K142" s="174">
        <f t="shared" si="61"/>
        <v>0</v>
      </c>
      <c r="L142" s="175"/>
      <c r="M142" s="175"/>
    </row>
    <row r="143" spans="1:13" ht="12.75" customHeight="1">
      <c r="A143" s="78">
        <v>3121</v>
      </c>
      <c r="B143" s="79" t="s">
        <v>20</v>
      </c>
      <c r="C143" s="166">
        <f aca="true" t="shared" si="62" ref="C143:C215">SUM(D143:K143)</f>
        <v>273000</v>
      </c>
      <c r="D143" s="167"/>
      <c r="E143" s="167"/>
      <c r="F143" s="167"/>
      <c r="G143" s="166">
        <v>270000</v>
      </c>
      <c r="H143" s="167"/>
      <c r="I143" s="167"/>
      <c r="J143" s="166">
        <v>3000</v>
      </c>
      <c r="K143" s="167"/>
      <c r="L143" s="167"/>
      <c r="M143" s="167"/>
    </row>
    <row r="144" spans="1:13" ht="12.75" customHeight="1">
      <c r="A144" s="76">
        <v>313</v>
      </c>
      <c r="B144" s="77" t="s">
        <v>21</v>
      </c>
      <c r="C144" s="174">
        <f t="shared" si="62"/>
        <v>1400000</v>
      </c>
      <c r="D144" s="174">
        <f>D145</f>
        <v>0</v>
      </c>
      <c r="E144" s="174">
        <f aca="true" t="shared" si="63" ref="E144:K144">E145</f>
        <v>0</v>
      </c>
      <c r="F144" s="174">
        <f t="shared" si="63"/>
        <v>0</v>
      </c>
      <c r="G144" s="174">
        <f t="shared" si="63"/>
        <v>1400000</v>
      </c>
      <c r="H144" s="174">
        <f t="shared" si="63"/>
        <v>0</v>
      </c>
      <c r="I144" s="174">
        <f t="shared" si="63"/>
        <v>0</v>
      </c>
      <c r="J144" s="174">
        <f t="shared" si="63"/>
        <v>0</v>
      </c>
      <c r="K144" s="174">
        <f t="shared" si="63"/>
        <v>0</v>
      </c>
      <c r="L144" s="175"/>
      <c r="M144" s="175"/>
    </row>
    <row r="145" spans="1:13" ht="12.75" customHeight="1">
      <c r="A145" s="78">
        <v>3132</v>
      </c>
      <c r="B145" s="79" t="s">
        <v>39</v>
      </c>
      <c r="C145" s="166">
        <f t="shared" si="62"/>
        <v>1400000</v>
      </c>
      <c r="D145" s="167"/>
      <c r="E145" s="167"/>
      <c r="F145" s="167"/>
      <c r="G145" s="166">
        <v>1400000</v>
      </c>
      <c r="H145" s="167"/>
      <c r="I145" s="167"/>
      <c r="J145" s="167">
        <v>0</v>
      </c>
      <c r="K145" s="167"/>
      <c r="L145" s="167"/>
      <c r="M145" s="167"/>
    </row>
    <row r="146" spans="1:13" ht="12.75" customHeight="1">
      <c r="A146" s="74">
        <v>32</v>
      </c>
      <c r="B146" s="75" t="s">
        <v>22</v>
      </c>
      <c r="C146" s="172">
        <f t="shared" si="62"/>
        <v>469300</v>
      </c>
      <c r="D146" s="172">
        <f aca="true" t="shared" si="64" ref="D146:K146">D147+D149</f>
        <v>0</v>
      </c>
      <c r="E146" s="172">
        <f t="shared" si="64"/>
        <v>0</v>
      </c>
      <c r="F146" s="172">
        <f t="shared" si="64"/>
        <v>0</v>
      </c>
      <c r="G146" s="172">
        <f t="shared" si="64"/>
        <v>462000</v>
      </c>
      <c r="H146" s="172">
        <f t="shared" si="64"/>
        <v>0</v>
      </c>
      <c r="I146" s="172">
        <f t="shared" si="64"/>
        <v>0</v>
      </c>
      <c r="J146" s="172">
        <f t="shared" si="64"/>
        <v>7300</v>
      </c>
      <c r="K146" s="172">
        <f t="shared" si="64"/>
        <v>0</v>
      </c>
      <c r="L146" s="172">
        <f>C146</f>
        <v>469300</v>
      </c>
      <c r="M146" s="172">
        <f>L146</f>
        <v>469300</v>
      </c>
    </row>
    <row r="147" spans="1:13" ht="12.75" customHeight="1">
      <c r="A147" s="76">
        <v>321</v>
      </c>
      <c r="B147" s="77" t="s">
        <v>23</v>
      </c>
      <c r="C147" s="174">
        <f t="shared" si="62"/>
        <v>442300</v>
      </c>
      <c r="D147" s="174">
        <f aca="true" t="shared" si="65" ref="D147:K147">D148</f>
        <v>0</v>
      </c>
      <c r="E147" s="174">
        <f t="shared" si="65"/>
        <v>0</v>
      </c>
      <c r="F147" s="174">
        <f t="shared" si="65"/>
        <v>0</v>
      </c>
      <c r="G147" s="174">
        <f t="shared" si="65"/>
        <v>435000</v>
      </c>
      <c r="H147" s="174">
        <f t="shared" si="65"/>
        <v>0</v>
      </c>
      <c r="I147" s="174">
        <f t="shared" si="65"/>
        <v>0</v>
      </c>
      <c r="J147" s="174">
        <f t="shared" si="65"/>
        <v>7300</v>
      </c>
      <c r="K147" s="174">
        <f t="shared" si="65"/>
        <v>0</v>
      </c>
      <c r="L147" s="175"/>
      <c r="M147" s="175"/>
    </row>
    <row r="148" spans="1:13" ht="12.75" customHeight="1">
      <c r="A148" s="78">
        <v>3212</v>
      </c>
      <c r="B148" s="79" t="s">
        <v>41</v>
      </c>
      <c r="C148" s="166">
        <f t="shared" si="62"/>
        <v>442300</v>
      </c>
      <c r="D148" s="167"/>
      <c r="E148" s="167">
        <v>0</v>
      </c>
      <c r="F148" s="167"/>
      <c r="G148" s="166">
        <v>435000</v>
      </c>
      <c r="H148" s="167"/>
      <c r="I148" s="167"/>
      <c r="J148" s="166">
        <v>7300</v>
      </c>
      <c r="K148" s="167"/>
      <c r="L148" s="167"/>
      <c r="M148" s="167"/>
    </row>
    <row r="149" spans="1:13" ht="27" customHeight="1">
      <c r="A149" s="76">
        <v>329</v>
      </c>
      <c r="B149" s="77" t="s">
        <v>26</v>
      </c>
      <c r="C149" s="174">
        <f t="shared" si="62"/>
        <v>27000</v>
      </c>
      <c r="D149" s="174">
        <f>D150</f>
        <v>0</v>
      </c>
      <c r="E149" s="174">
        <f aca="true" t="shared" si="66" ref="E149:K149">E150</f>
        <v>0</v>
      </c>
      <c r="F149" s="174">
        <f t="shared" si="66"/>
        <v>0</v>
      </c>
      <c r="G149" s="174">
        <f t="shared" si="66"/>
        <v>27000</v>
      </c>
      <c r="H149" s="174">
        <f t="shared" si="66"/>
        <v>0</v>
      </c>
      <c r="I149" s="174">
        <f t="shared" si="66"/>
        <v>0</v>
      </c>
      <c r="J149" s="174">
        <f t="shared" si="66"/>
        <v>0</v>
      </c>
      <c r="K149" s="174">
        <f t="shared" si="66"/>
        <v>0</v>
      </c>
      <c r="L149" s="175"/>
      <c r="M149" s="175"/>
    </row>
    <row r="150" spans="1:13" ht="15" customHeight="1">
      <c r="A150" s="78">
        <v>3295</v>
      </c>
      <c r="B150" s="79" t="s">
        <v>59</v>
      </c>
      <c r="C150" s="166">
        <f t="shared" si="62"/>
        <v>27000</v>
      </c>
      <c r="D150" s="167"/>
      <c r="E150" s="167"/>
      <c r="F150" s="167"/>
      <c r="G150" s="166">
        <v>27000</v>
      </c>
      <c r="H150" s="167"/>
      <c r="I150" s="167"/>
      <c r="J150" s="167"/>
      <c r="K150" s="167"/>
      <c r="L150" s="167"/>
      <c r="M150" s="167"/>
    </row>
    <row r="151" spans="1:13" ht="28.5" customHeight="1">
      <c r="A151" s="250" t="s">
        <v>141</v>
      </c>
      <c r="B151" s="250"/>
      <c r="C151" s="160">
        <f t="shared" si="62"/>
        <v>6000</v>
      </c>
      <c r="D151" s="160">
        <f aca="true" t="shared" si="67" ref="D151:K154">D152</f>
        <v>0</v>
      </c>
      <c r="E151" s="160">
        <f t="shared" si="67"/>
        <v>0</v>
      </c>
      <c r="F151" s="160">
        <f t="shared" si="67"/>
        <v>0</v>
      </c>
      <c r="G151" s="160">
        <f t="shared" si="67"/>
        <v>0</v>
      </c>
      <c r="H151" s="160">
        <f t="shared" si="67"/>
        <v>6000</v>
      </c>
      <c r="I151" s="160">
        <f t="shared" si="67"/>
        <v>0</v>
      </c>
      <c r="J151" s="160">
        <f t="shared" si="67"/>
        <v>0</v>
      </c>
      <c r="K151" s="160">
        <f t="shared" si="67"/>
        <v>0</v>
      </c>
      <c r="L151" s="160">
        <f>C151</f>
        <v>6000</v>
      </c>
      <c r="M151" s="160">
        <f>L151</f>
        <v>6000</v>
      </c>
    </row>
    <row r="152" spans="1:13" ht="15" customHeight="1">
      <c r="A152" s="82">
        <v>3</v>
      </c>
      <c r="B152" s="83" t="s">
        <v>17</v>
      </c>
      <c r="C152" s="181">
        <f t="shared" si="62"/>
        <v>6000</v>
      </c>
      <c r="D152" s="181">
        <f t="shared" si="67"/>
        <v>0</v>
      </c>
      <c r="E152" s="181">
        <f t="shared" si="67"/>
        <v>0</v>
      </c>
      <c r="F152" s="181">
        <f t="shared" si="67"/>
        <v>0</v>
      </c>
      <c r="G152" s="181">
        <f t="shared" si="67"/>
        <v>0</v>
      </c>
      <c r="H152" s="181">
        <f t="shared" si="67"/>
        <v>6000</v>
      </c>
      <c r="I152" s="181">
        <f t="shared" si="67"/>
        <v>0</v>
      </c>
      <c r="J152" s="181">
        <f t="shared" si="67"/>
        <v>0</v>
      </c>
      <c r="K152" s="181">
        <f t="shared" si="67"/>
        <v>0</v>
      </c>
      <c r="L152" s="181">
        <f>C152</f>
        <v>6000</v>
      </c>
      <c r="M152" s="181">
        <f>L152</f>
        <v>6000</v>
      </c>
    </row>
    <row r="153" spans="1:13" ht="15" customHeight="1">
      <c r="A153" s="84">
        <v>32</v>
      </c>
      <c r="B153" s="85" t="s">
        <v>22</v>
      </c>
      <c r="C153" s="172">
        <f t="shared" si="62"/>
        <v>6000</v>
      </c>
      <c r="D153" s="172">
        <f>D154</f>
        <v>0</v>
      </c>
      <c r="E153" s="172">
        <f t="shared" si="67"/>
        <v>0</v>
      </c>
      <c r="F153" s="172">
        <f t="shared" si="67"/>
        <v>0</v>
      </c>
      <c r="G153" s="172">
        <f t="shared" si="67"/>
        <v>0</v>
      </c>
      <c r="H153" s="172">
        <f t="shared" si="67"/>
        <v>6000</v>
      </c>
      <c r="I153" s="172">
        <f t="shared" si="67"/>
        <v>0</v>
      </c>
      <c r="J153" s="172">
        <f t="shared" si="67"/>
        <v>0</v>
      </c>
      <c r="K153" s="172">
        <f t="shared" si="67"/>
        <v>0</v>
      </c>
      <c r="L153" s="172">
        <f>C153</f>
        <v>6000</v>
      </c>
      <c r="M153" s="172">
        <f>L153</f>
        <v>6000</v>
      </c>
    </row>
    <row r="154" spans="1:13" ht="24.75" customHeight="1">
      <c r="A154" s="76">
        <v>329</v>
      </c>
      <c r="B154" s="77" t="s">
        <v>26</v>
      </c>
      <c r="C154" s="174">
        <f t="shared" si="62"/>
        <v>6000</v>
      </c>
      <c r="D154" s="174">
        <f t="shared" si="67"/>
        <v>0</v>
      </c>
      <c r="E154" s="174">
        <f t="shared" si="67"/>
        <v>0</v>
      </c>
      <c r="F154" s="174">
        <f t="shared" si="67"/>
        <v>0</v>
      </c>
      <c r="G154" s="174">
        <f t="shared" si="67"/>
        <v>0</v>
      </c>
      <c r="H154" s="174">
        <f t="shared" si="67"/>
        <v>6000</v>
      </c>
      <c r="I154" s="174">
        <f t="shared" si="67"/>
        <v>0</v>
      </c>
      <c r="J154" s="174">
        <f t="shared" si="67"/>
        <v>0</v>
      </c>
      <c r="K154" s="174">
        <f t="shared" si="67"/>
        <v>0</v>
      </c>
      <c r="L154" s="174"/>
      <c r="M154" s="175"/>
    </row>
    <row r="155" spans="1:13" ht="27.75" customHeight="1">
      <c r="A155" s="78">
        <v>3299</v>
      </c>
      <c r="B155" s="79" t="s">
        <v>26</v>
      </c>
      <c r="C155" s="174">
        <f t="shared" si="62"/>
        <v>6000</v>
      </c>
      <c r="D155" s="166"/>
      <c r="E155" s="167"/>
      <c r="F155" s="167"/>
      <c r="G155" s="167"/>
      <c r="H155" s="166">
        <v>6000</v>
      </c>
      <c r="I155" s="167"/>
      <c r="J155" s="167"/>
      <c r="K155" s="167"/>
      <c r="L155" s="166"/>
      <c r="M155" s="167"/>
    </row>
    <row r="156" spans="1:13" ht="26.25" customHeight="1">
      <c r="A156" s="241" t="s">
        <v>135</v>
      </c>
      <c r="B156" s="241"/>
      <c r="C156" s="160">
        <f t="shared" si="62"/>
        <v>590700</v>
      </c>
      <c r="D156" s="160">
        <f aca="true" t="shared" si="68" ref="D156:K156">D157</f>
        <v>0</v>
      </c>
      <c r="E156" s="160">
        <f t="shared" si="68"/>
        <v>0</v>
      </c>
      <c r="F156" s="160">
        <f t="shared" si="68"/>
        <v>560700</v>
      </c>
      <c r="G156" s="188">
        <f t="shared" si="68"/>
        <v>0</v>
      </c>
      <c r="H156" s="188">
        <f t="shared" si="68"/>
        <v>0</v>
      </c>
      <c r="I156" s="160">
        <f t="shared" si="68"/>
        <v>30000</v>
      </c>
      <c r="J156" s="160">
        <f t="shared" si="68"/>
        <v>0</v>
      </c>
      <c r="K156" s="160">
        <f t="shared" si="68"/>
        <v>0</v>
      </c>
      <c r="L156" s="160">
        <f>C156</f>
        <v>590700</v>
      </c>
      <c r="M156" s="160">
        <f>L156</f>
        <v>590700</v>
      </c>
    </row>
    <row r="157" spans="1:13" ht="15" customHeight="1">
      <c r="A157" s="82">
        <v>3</v>
      </c>
      <c r="B157" s="83" t="s">
        <v>17</v>
      </c>
      <c r="C157" s="181">
        <f t="shared" si="62"/>
        <v>590700</v>
      </c>
      <c r="D157" s="181">
        <v>0</v>
      </c>
      <c r="E157" s="181">
        <f aca="true" t="shared" si="69" ref="E157:K157">E158+E183</f>
        <v>0</v>
      </c>
      <c r="F157" s="181">
        <f t="shared" si="69"/>
        <v>560700</v>
      </c>
      <c r="G157" s="182">
        <f t="shared" si="69"/>
        <v>0</v>
      </c>
      <c r="H157" s="182">
        <f t="shared" si="69"/>
        <v>0</v>
      </c>
      <c r="I157" s="181">
        <f t="shared" si="69"/>
        <v>30000</v>
      </c>
      <c r="J157" s="181">
        <f t="shared" si="69"/>
        <v>0</v>
      </c>
      <c r="K157" s="181">
        <f t="shared" si="69"/>
        <v>0</v>
      </c>
      <c r="L157" s="181">
        <f>C157</f>
        <v>590700</v>
      </c>
      <c r="M157" s="181">
        <f>L157</f>
        <v>590700</v>
      </c>
    </row>
    <row r="158" spans="1:13" ht="15" customHeight="1">
      <c r="A158" s="84">
        <v>32</v>
      </c>
      <c r="B158" s="85" t="s">
        <v>22</v>
      </c>
      <c r="C158" s="172">
        <f t="shared" si="62"/>
        <v>589100</v>
      </c>
      <c r="D158" s="172">
        <f>D163+D170</f>
        <v>0</v>
      </c>
      <c r="E158" s="172">
        <f>E163+E170</f>
        <v>0</v>
      </c>
      <c r="F158" s="172">
        <f>F159+F163+F170+F177</f>
        <v>559100</v>
      </c>
      <c r="G158" s="173">
        <f>G163+G170</f>
        <v>0</v>
      </c>
      <c r="H158" s="173">
        <f>H163+H170</f>
        <v>0</v>
      </c>
      <c r="I158" s="172">
        <f>I163+I170</f>
        <v>30000</v>
      </c>
      <c r="J158" s="172">
        <f>J163+J170</f>
        <v>0</v>
      </c>
      <c r="K158" s="172">
        <f>K163+K170</f>
        <v>0</v>
      </c>
      <c r="L158" s="172">
        <f>C158</f>
        <v>589100</v>
      </c>
      <c r="M158" s="172">
        <f>L158</f>
        <v>589100</v>
      </c>
    </row>
    <row r="159" spans="1:13" ht="15" customHeight="1">
      <c r="A159" s="86">
        <v>321</v>
      </c>
      <c r="B159" s="87" t="s">
        <v>23</v>
      </c>
      <c r="C159" s="174">
        <f t="shared" si="62"/>
        <v>8000</v>
      </c>
      <c r="D159" s="174">
        <f aca="true" t="shared" si="70" ref="D159:K159">SUM(D160:D162)</f>
        <v>0</v>
      </c>
      <c r="E159" s="174">
        <f t="shared" si="70"/>
        <v>0</v>
      </c>
      <c r="F159" s="174">
        <f t="shared" si="70"/>
        <v>8000</v>
      </c>
      <c r="G159" s="174">
        <f t="shared" si="70"/>
        <v>0</v>
      </c>
      <c r="H159" s="174">
        <f t="shared" si="70"/>
        <v>0</v>
      </c>
      <c r="I159" s="174">
        <f t="shared" si="70"/>
        <v>0</v>
      </c>
      <c r="J159" s="174">
        <f t="shared" si="70"/>
        <v>0</v>
      </c>
      <c r="K159" s="174">
        <f t="shared" si="70"/>
        <v>0</v>
      </c>
      <c r="L159" s="174"/>
      <c r="M159" s="175"/>
    </row>
    <row r="160" spans="1:13" ht="15" customHeight="1">
      <c r="A160" s="113">
        <v>3211</v>
      </c>
      <c r="B160" s="88" t="s">
        <v>40</v>
      </c>
      <c r="C160" s="166">
        <f t="shared" si="62"/>
        <v>4000</v>
      </c>
      <c r="D160" s="166"/>
      <c r="E160" s="166"/>
      <c r="F160" s="166">
        <v>4000</v>
      </c>
      <c r="G160" s="167"/>
      <c r="H160" s="167"/>
      <c r="I160" s="166"/>
      <c r="J160" s="166"/>
      <c r="K160" s="166"/>
      <c r="L160" s="166"/>
      <c r="M160" s="167"/>
    </row>
    <row r="161" spans="1:13" ht="15" customHeight="1">
      <c r="A161" s="113">
        <v>3213</v>
      </c>
      <c r="B161" s="88" t="s">
        <v>42</v>
      </c>
      <c r="C161" s="166">
        <f t="shared" si="62"/>
        <v>2000</v>
      </c>
      <c r="D161" s="166"/>
      <c r="E161" s="166"/>
      <c r="F161" s="166">
        <v>2000</v>
      </c>
      <c r="G161" s="167"/>
      <c r="H161" s="167"/>
      <c r="I161" s="166"/>
      <c r="J161" s="166"/>
      <c r="K161" s="166"/>
      <c r="L161" s="166"/>
      <c r="M161" s="167"/>
    </row>
    <row r="162" spans="1:13" ht="15" customHeight="1">
      <c r="A162" s="113">
        <v>3214</v>
      </c>
      <c r="B162" s="88" t="s">
        <v>43</v>
      </c>
      <c r="C162" s="166">
        <f t="shared" si="62"/>
        <v>2000</v>
      </c>
      <c r="D162" s="166"/>
      <c r="E162" s="166"/>
      <c r="F162" s="166">
        <v>2000</v>
      </c>
      <c r="G162" s="167"/>
      <c r="H162" s="167"/>
      <c r="I162" s="166"/>
      <c r="J162" s="166"/>
      <c r="K162" s="166"/>
      <c r="L162" s="166"/>
      <c r="M162" s="167"/>
    </row>
    <row r="163" spans="1:13" ht="15" customHeight="1">
      <c r="A163" s="86">
        <v>322</v>
      </c>
      <c r="B163" s="87" t="s">
        <v>24</v>
      </c>
      <c r="C163" s="174">
        <f t="shared" si="62"/>
        <v>526000</v>
      </c>
      <c r="D163" s="174">
        <f aca="true" t="shared" si="71" ref="D163:K163">SUM(D164:D169)</f>
        <v>0</v>
      </c>
      <c r="E163" s="174">
        <f t="shared" si="71"/>
        <v>0</v>
      </c>
      <c r="F163" s="174">
        <f t="shared" si="71"/>
        <v>496000</v>
      </c>
      <c r="G163" s="174">
        <f t="shared" si="71"/>
        <v>0</v>
      </c>
      <c r="H163" s="174">
        <f t="shared" si="71"/>
        <v>0</v>
      </c>
      <c r="I163" s="174">
        <f t="shared" si="71"/>
        <v>30000</v>
      </c>
      <c r="J163" s="174">
        <f t="shared" si="71"/>
        <v>0</v>
      </c>
      <c r="K163" s="174">
        <f t="shared" si="71"/>
        <v>0</v>
      </c>
      <c r="L163" s="174"/>
      <c r="M163" s="175"/>
    </row>
    <row r="164" spans="1:13" ht="15" customHeight="1">
      <c r="A164" s="78">
        <v>3221</v>
      </c>
      <c r="B164" s="79" t="s">
        <v>44</v>
      </c>
      <c r="C164" s="166">
        <f t="shared" si="62"/>
        <v>25000</v>
      </c>
      <c r="D164" s="166"/>
      <c r="E164" s="166"/>
      <c r="F164" s="166">
        <v>25000</v>
      </c>
      <c r="G164" s="167"/>
      <c r="H164" s="167"/>
      <c r="I164" s="166"/>
      <c r="J164" s="166"/>
      <c r="K164" s="166"/>
      <c r="L164" s="166"/>
      <c r="M164" s="167"/>
    </row>
    <row r="165" spans="1:13" ht="15" customHeight="1">
      <c r="A165" s="78">
        <v>3222</v>
      </c>
      <c r="B165" s="79" t="s">
        <v>45</v>
      </c>
      <c r="C165" s="166">
        <f t="shared" si="62"/>
        <v>450000</v>
      </c>
      <c r="D165" s="166"/>
      <c r="E165" s="166"/>
      <c r="F165" s="166">
        <v>420000</v>
      </c>
      <c r="G165" s="167"/>
      <c r="H165" s="167"/>
      <c r="I165" s="166">
        <v>30000</v>
      </c>
      <c r="J165" s="166"/>
      <c r="K165" s="166"/>
      <c r="L165" s="166"/>
      <c r="M165" s="167"/>
    </row>
    <row r="166" spans="1:13" ht="15" customHeight="1">
      <c r="A166" s="78">
        <v>3223</v>
      </c>
      <c r="B166" s="79" t="s">
        <v>46</v>
      </c>
      <c r="C166" s="166">
        <f t="shared" si="62"/>
        <v>10000</v>
      </c>
      <c r="D166" s="166"/>
      <c r="E166" s="166"/>
      <c r="F166" s="166">
        <v>10000</v>
      </c>
      <c r="G166" s="167"/>
      <c r="H166" s="167"/>
      <c r="I166" s="166"/>
      <c r="J166" s="166"/>
      <c r="K166" s="166"/>
      <c r="L166" s="166"/>
      <c r="M166" s="167"/>
    </row>
    <row r="167" spans="1:13" ht="24.75" customHeight="1">
      <c r="A167" s="78">
        <v>3224</v>
      </c>
      <c r="B167" s="79" t="s">
        <v>47</v>
      </c>
      <c r="C167" s="166">
        <f t="shared" si="62"/>
        <v>30000</v>
      </c>
      <c r="D167" s="166"/>
      <c r="E167" s="166"/>
      <c r="F167" s="166">
        <v>30000</v>
      </c>
      <c r="G167" s="167"/>
      <c r="H167" s="167"/>
      <c r="I167" s="166"/>
      <c r="J167" s="166"/>
      <c r="K167" s="166"/>
      <c r="L167" s="166"/>
      <c r="M167" s="167"/>
    </row>
    <row r="168" spans="1:13" ht="15" customHeight="1">
      <c r="A168" s="78">
        <v>3225</v>
      </c>
      <c r="B168" s="79" t="s">
        <v>48</v>
      </c>
      <c r="C168" s="166">
        <f t="shared" si="62"/>
        <v>10000</v>
      </c>
      <c r="D168" s="166"/>
      <c r="E168" s="166"/>
      <c r="F168" s="166">
        <v>10000</v>
      </c>
      <c r="G168" s="167"/>
      <c r="H168" s="167"/>
      <c r="I168" s="166"/>
      <c r="J168" s="166"/>
      <c r="K168" s="166"/>
      <c r="L168" s="166"/>
      <c r="M168" s="167"/>
    </row>
    <row r="169" spans="1:13" ht="25.5" customHeight="1">
      <c r="A169" s="78">
        <v>3227</v>
      </c>
      <c r="B169" s="79" t="s">
        <v>49</v>
      </c>
      <c r="C169" s="166">
        <f t="shared" si="62"/>
        <v>1000</v>
      </c>
      <c r="D169" s="166"/>
      <c r="E169" s="166"/>
      <c r="F169" s="166">
        <v>1000</v>
      </c>
      <c r="G169" s="167"/>
      <c r="H169" s="167"/>
      <c r="I169" s="166"/>
      <c r="J169" s="166"/>
      <c r="K169" s="166"/>
      <c r="L169" s="166"/>
      <c r="M169" s="167"/>
    </row>
    <row r="170" spans="1:13" ht="15" customHeight="1">
      <c r="A170" s="86">
        <v>323</v>
      </c>
      <c r="B170" s="87" t="s">
        <v>25</v>
      </c>
      <c r="C170" s="174">
        <f t="shared" si="62"/>
        <v>47000</v>
      </c>
      <c r="D170" s="174">
        <f aca="true" t="shared" si="72" ref="D170:K170">SUM(D171:D176)</f>
        <v>0</v>
      </c>
      <c r="E170" s="174">
        <f t="shared" si="72"/>
        <v>0</v>
      </c>
      <c r="F170" s="174">
        <f t="shared" si="72"/>
        <v>47000</v>
      </c>
      <c r="G170" s="174">
        <f t="shared" si="72"/>
        <v>0</v>
      </c>
      <c r="H170" s="174">
        <f t="shared" si="72"/>
        <v>0</v>
      </c>
      <c r="I170" s="174">
        <f t="shared" si="72"/>
        <v>0</v>
      </c>
      <c r="J170" s="174">
        <f t="shared" si="72"/>
        <v>0</v>
      </c>
      <c r="K170" s="174">
        <f t="shared" si="72"/>
        <v>0</v>
      </c>
      <c r="L170" s="174"/>
      <c r="M170" s="175"/>
    </row>
    <row r="171" spans="1:13" ht="15" customHeight="1">
      <c r="A171" s="113">
        <v>3231</v>
      </c>
      <c r="B171" s="88" t="s">
        <v>84</v>
      </c>
      <c r="C171" s="166">
        <f t="shared" si="62"/>
        <v>1000</v>
      </c>
      <c r="D171" s="166"/>
      <c r="E171" s="166"/>
      <c r="F171" s="166">
        <v>1000</v>
      </c>
      <c r="G171" s="167"/>
      <c r="H171" s="167"/>
      <c r="I171" s="166"/>
      <c r="J171" s="166"/>
      <c r="K171" s="166"/>
      <c r="L171" s="166"/>
      <c r="M171" s="167"/>
    </row>
    <row r="172" spans="1:13" ht="15" customHeight="1">
      <c r="A172" s="78">
        <v>3232</v>
      </c>
      <c r="B172" s="79" t="s">
        <v>51</v>
      </c>
      <c r="C172" s="166">
        <f t="shared" si="62"/>
        <v>30000</v>
      </c>
      <c r="D172" s="166"/>
      <c r="E172" s="166"/>
      <c r="F172" s="166">
        <v>30000</v>
      </c>
      <c r="G172" s="167"/>
      <c r="H172" s="167"/>
      <c r="I172" s="166"/>
      <c r="J172" s="166"/>
      <c r="K172" s="166"/>
      <c r="L172" s="166"/>
      <c r="M172" s="167"/>
    </row>
    <row r="173" spans="1:13" ht="15" customHeight="1">
      <c r="A173" s="78">
        <v>3234</v>
      </c>
      <c r="B173" s="79" t="s">
        <v>52</v>
      </c>
      <c r="C173" s="166">
        <f t="shared" si="62"/>
        <v>4000</v>
      </c>
      <c r="D173" s="166"/>
      <c r="E173" s="166"/>
      <c r="F173" s="166">
        <v>4000</v>
      </c>
      <c r="G173" s="167"/>
      <c r="H173" s="167"/>
      <c r="I173" s="166"/>
      <c r="J173" s="166"/>
      <c r="K173" s="166"/>
      <c r="L173" s="166"/>
      <c r="M173" s="167"/>
    </row>
    <row r="174" spans="1:13" ht="15" customHeight="1">
      <c r="A174" s="78">
        <v>3236</v>
      </c>
      <c r="B174" s="79" t="s">
        <v>53</v>
      </c>
      <c r="C174" s="166">
        <f t="shared" si="62"/>
        <v>5000</v>
      </c>
      <c r="D174" s="166"/>
      <c r="E174" s="166"/>
      <c r="F174" s="166">
        <v>5000</v>
      </c>
      <c r="G174" s="167"/>
      <c r="H174" s="167"/>
      <c r="I174" s="166"/>
      <c r="J174" s="166"/>
      <c r="K174" s="166"/>
      <c r="L174" s="166"/>
      <c r="M174" s="167"/>
    </row>
    <row r="175" spans="1:13" ht="15" customHeight="1">
      <c r="A175" s="78">
        <v>3237</v>
      </c>
      <c r="B175" s="79" t="s">
        <v>54</v>
      </c>
      <c r="C175" s="166">
        <f t="shared" si="62"/>
        <v>3000</v>
      </c>
      <c r="D175" s="166"/>
      <c r="E175" s="166"/>
      <c r="F175" s="166">
        <v>3000</v>
      </c>
      <c r="G175" s="167"/>
      <c r="H175" s="167"/>
      <c r="I175" s="166"/>
      <c r="J175" s="166"/>
      <c r="K175" s="166"/>
      <c r="L175" s="166"/>
      <c r="M175" s="167"/>
    </row>
    <row r="176" spans="1:13" ht="15" customHeight="1">
      <c r="A176" s="78">
        <v>3239</v>
      </c>
      <c r="B176" s="79" t="s">
        <v>56</v>
      </c>
      <c r="C176" s="166">
        <f t="shared" si="62"/>
        <v>4000</v>
      </c>
      <c r="D176" s="166"/>
      <c r="E176" s="166"/>
      <c r="F176" s="166">
        <v>4000</v>
      </c>
      <c r="G176" s="167"/>
      <c r="H176" s="167"/>
      <c r="I176" s="166"/>
      <c r="J176" s="166"/>
      <c r="K176" s="166"/>
      <c r="L176" s="166"/>
      <c r="M176" s="167"/>
    </row>
    <row r="177" spans="1:13" ht="23.25" customHeight="1">
      <c r="A177" s="76">
        <v>329</v>
      </c>
      <c r="B177" s="77" t="s">
        <v>85</v>
      </c>
      <c r="C177" s="174">
        <f t="shared" si="62"/>
        <v>8100</v>
      </c>
      <c r="D177" s="174">
        <f aca="true" t="shared" si="73" ref="D177:K177">SUM(D178:D182)</f>
        <v>0</v>
      </c>
      <c r="E177" s="174">
        <f t="shared" si="73"/>
        <v>0</v>
      </c>
      <c r="F177" s="174">
        <f t="shared" si="73"/>
        <v>8100</v>
      </c>
      <c r="G177" s="174">
        <f t="shared" si="73"/>
        <v>0</v>
      </c>
      <c r="H177" s="174">
        <f t="shared" si="73"/>
        <v>0</v>
      </c>
      <c r="I177" s="174">
        <f t="shared" si="73"/>
        <v>0</v>
      </c>
      <c r="J177" s="174">
        <f t="shared" si="73"/>
        <v>0</v>
      </c>
      <c r="K177" s="174">
        <f t="shared" si="73"/>
        <v>0</v>
      </c>
      <c r="L177" s="174"/>
      <c r="M177" s="175"/>
    </row>
    <row r="178" spans="1:13" ht="15" customHeight="1">
      <c r="A178" s="138">
        <v>3293</v>
      </c>
      <c r="B178" s="139" t="s">
        <v>58</v>
      </c>
      <c r="C178" s="189">
        <f t="shared" si="62"/>
        <v>1000</v>
      </c>
      <c r="D178" s="189"/>
      <c r="E178" s="189"/>
      <c r="F178" s="189">
        <v>1000</v>
      </c>
      <c r="G178" s="190"/>
      <c r="H178" s="190"/>
      <c r="I178" s="189"/>
      <c r="J178" s="189"/>
      <c r="K178" s="189"/>
      <c r="L178" s="189"/>
      <c r="M178" s="190"/>
    </row>
    <row r="179" spans="1:13" ht="15" customHeight="1">
      <c r="A179" s="138">
        <v>3294</v>
      </c>
      <c r="B179" s="139" t="s">
        <v>100</v>
      </c>
      <c r="C179" s="189">
        <f t="shared" si="62"/>
        <v>1000</v>
      </c>
      <c r="D179" s="189"/>
      <c r="E179" s="189"/>
      <c r="F179" s="189">
        <v>1000</v>
      </c>
      <c r="G179" s="190"/>
      <c r="H179" s="190"/>
      <c r="I179" s="189"/>
      <c r="J179" s="189"/>
      <c r="K179" s="189"/>
      <c r="L179" s="189"/>
      <c r="M179" s="190"/>
    </row>
    <row r="180" spans="1:13" ht="15" customHeight="1">
      <c r="A180" s="138">
        <v>3295</v>
      </c>
      <c r="B180" s="139" t="s">
        <v>101</v>
      </c>
      <c r="C180" s="189">
        <f t="shared" si="62"/>
        <v>1000</v>
      </c>
      <c r="D180" s="189"/>
      <c r="E180" s="189"/>
      <c r="F180" s="189">
        <v>1000</v>
      </c>
      <c r="G180" s="190"/>
      <c r="H180" s="190"/>
      <c r="I180" s="189"/>
      <c r="J180" s="189"/>
      <c r="K180" s="189"/>
      <c r="L180" s="189"/>
      <c r="M180" s="190"/>
    </row>
    <row r="181" spans="1:13" ht="15" customHeight="1">
      <c r="A181" s="138">
        <v>3296</v>
      </c>
      <c r="B181" s="139" t="s">
        <v>99</v>
      </c>
      <c r="C181" s="189">
        <f t="shared" si="62"/>
        <v>100</v>
      </c>
      <c r="D181" s="189"/>
      <c r="E181" s="189"/>
      <c r="F181" s="189">
        <v>100</v>
      </c>
      <c r="G181" s="190"/>
      <c r="H181" s="190"/>
      <c r="I181" s="189"/>
      <c r="J181" s="189"/>
      <c r="K181" s="189"/>
      <c r="L181" s="189"/>
      <c r="M181" s="190"/>
    </row>
    <row r="182" spans="1:13" ht="15" customHeight="1">
      <c r="A182" s="78">
        <v>3299</v>
      </c>
      <c r="B182" s="79" t="s">
        <v>85</v>
      </c>
      <c r="C182" s="189">
        <f t="shared" si="62"/>
        <v>5000</v>
      </c>
      <c r="D182" s="166"/>
      <c r="E182" s="166"/>
      <c r="F182" s="166">
        <v>5000</v>
      </c>
      <c r="G182" s="167"/>
      <c r="H182" s="167"/>
      <c r="I182" s="166"/>
      <c r="J182" s="166"/>
      <c r="K182" s="166"/>
      <c r="L182" s="166"/>
      <c r="M182" s="167"/>
    </row>
    <row r="183" spans="1:13" ht="15" customHeight="1">
      <c r="A183" s="74">
        <v>34</v>
      </c>
      <c r="B183" s="75" t="s">
        <v>27</v>
      </c>
      <c r="C183" s="172">
        <f t="shared" si="62"/>
        <v>1600</v>
      </c>
      <c r="D183" s="172">
        <f aca="true" t="shared" si="74" ref="D183:K183">D184</f>
        <v>0</v>
      </c>
      <c r="E183" s="172">
        <f t="shared" si="74"/>
        <v>0</v>
      </c>
      <c r="F183" s="172">
        <f t="shared" si="74"/>
        <v>1600</v>
      </c>
      <c r="G183" s="172">
        <f t="shared" si="74"/>
        <v>0</v>
      </c>
      <c r="H183" s="172">
        <f t="shared" si="74"/>
        <v>0</v>
      </c>
      <c r="I183" s="172">
        <f t="shared" si="74"/>
        <v>0</v>
      </c>
      <c r="J183" s="172">
        <f t="shared" si="74"/>
        <v>0</v>
      </c>
      <c r="K183" s="172">
        <f t="shared" si="74"/>
        <v>0</v>
      </c>
      <c r="L183" s="172">
        <f>C183</f>
        <v>1600</v>
      </c>
      <c r="M183" s="172">
        <f>L183</f>
        <v>1600</v>
      </c>
    </row>
    <row r="184" spans="1:13" ht="15" customHeight="1">
      <c r="A184" s="76">
        <v>343</v>
      </c>
      <c r="B184" s="77" t="s">
        <v>28</v>
      </c>
      <c r="C184" s="174">
        <f t="shared" si="62"/>
        <v>1600</v>
      </c>
      <c r="D184" s="174">
        <f>D185</f>
        <v>0</v>
      </c>
      <c r="E184" s="174">
        <f>E185</f>
        <v>0</v>
      </c>
      <c r="F184" s="174">
        <f aca="true" t="shared" si="75" ref="F184:K184">F185+F186</f>
        <v>1600</v>
      </c>
      <c r="G184" s="174">
        <f t="shared" si="75"/>
        <v>0</v>
      </c>
      <c r="H184" s="174">
        <f t="shared" si="75"/>
        <v>0</v>
      </c>
      <c r="I184" s="174">
        <f t="shared" si="75"/>
        <v>0</v>
      </c>
      <c r="J184" s="174">
        <f t="shared" si="75"/>
        <v>0</v>
      </c>
      <c r="K184" s="174">
        <f t="shared" si="75"/>
        <v>0</v>
      </c>
      <c r="L184" s="174"/>
      <c r="M184" s="175"/>
    </row>
    <row r="185" spans="1:13" ht="24" customHeight="1">
      <c r="A185" s="78">
        <v>3431</v>
      </c>
      <c r="B185" s="79" t="s">
        <v>60</v>
      </c>
      <c r="C185" s="166">
        <f t="shared" si="62"/>
        <v>1500</v>
      </c>
      <c r="D185" s="166"/>
      <c r="E185" s="166"/>
      <c r="F185" s="166">
        <v>1500</v>
      </c>
      <c r="G185" s="167"/>
      <c r="H185" s="167"/>
      <c r="I185" s="166"/>
      <c r="J185" s="166"/>
      <c r="K185" s="166"/>
      <c r="L185" s="166"/>
      <c r="M185" s="167"/>
    </row>
    <row r="186" spans="1:13" ht="15" customHeight="1">
      <c r="A186" s="78">
        <v>3433</v>
      </c>
      <c r="B186" s="88" t="s">
        <v>78</v>
      </c>
      <c r="C186" s="166">
        <f t="shared" si="62"/>
        <v>100</v>
      </c>
      <c r="D186" s="166"/>
      <c r="E186" s="166"/>
      <c r="F186" s="166">
        <v>100</v>
      </c>
      <c r="G186" s="167"/>
      <c r="H186" s="167"/>
      <c r="I186" s="166"/>
      <c r="J186" s="166"/>
      <c r="K186" s="166"/>
      <c r="L186" s="166"/>
      <c r="M186" s="167"/>
    </row>
    <row r="187" spans="1:13" ht="27" customHeight="1">
      <c r="A187" s="239" t="s">
        <v>157</v>
      </c>
      <c r="B187" s="244"/>
      <c r="C187" s="160">
        <f t="shared" si="62"/>
        <v>166900</v>
      </c>
      <c r="D187" s="160">
        <f aca="true" t="shared" si="76" ref="D187:E189">D188</f>
        <v>0</v>
      </c>
      <c r="E187" s="160">
        <f t="shared" si="76"/>
        <v>0</v>
      </c>
      <c r="F187" s="160">
        <f>F188</f>
        <v>10000</v>
      </c>
      <c r="G187" s="160">
        <f aca="true" t="shared" si="77" ref="G187:K189">G188</f>
        <v>0</v>
      </c>
      <c r="H187" s="160">
        <f t="shared" si="77"/>
        <v>0</v>
      </c>
      <c r="I187" s="160">
        <f t="shared" si="77"/>
        <v>156900</v>
      </c>
      <c r="J187" s="160">
        <f t="shared" si="77"/>
        <v>0</v>
      </c>
      <c r="K187" s="160">
        <f t="shared" si="77"/>
        <v>0</v>
      </c>
      <c r="L187" s="160">
        <f>C187</f>
        <v>166900</v>
      </c>
      <c r="M187" s="160">
        <f>L187</f>
        <v>166900</v>
      </c>
    </row>
    <row r="188" spans="1:13" ht="15" customHeight="1">
      <c r="A188" s="72">
        <v>3</v>
      </c>
      <c r="B188" s="81" t="s">
        <v>17</v>
      </c>
      <c r="C188" s="181">
        <f t="shared" si="62"/>
        <v>166900</v>
      </c>
      <c r="D188" s="181">
        <f>D189+D198</f>
        <v>0</v>
      </c>
      <c r="E188" s="181">
        <f aca="true" t="shared" si="78" ref="E188:K188">E189+E198</f>
        <v>0</v>
      </c>
      <c r="F188" s="181">
        <f t="shared" si="78"/>
        <v>10000</v>
      </c>
      <c r="G188" s="181">
        <f t="shared" si="78"/>
        <v>0</v>
      </c>
      <c r="H188" s="181">
        <f t="shared" si="78"/>
        <v>0</v>
      </c>
      <c r="I188" s="181">
        <f t="shared" si="78"/>
        <v>156900</v>
      </c>
      <c r="J188" s="181">
        <f t="shared" si="78"/>
        <v>0</v>
      </c>
      <c r="K188" s="181">
        <f t="shared" si="78"/>
        <v>0</v>
      </c>
      <c r="L188" s="181">
        <f>C188</f>
        <v>166900</v>
      </c>
      <c r="M188" s="181">
        <f>L188</f>
        <v>166900</v>
      </c>
    </row>
    <row r="189" spans="1:13" ht="15" customHeight="1">
      <c r="A189" s="74">
        <v>31</v>
      </c>
      <c r="B189" s="75" t="s">
        <v>18</v>
      </c>
      <c r="C189" s="172">
        <f t="shared" si="62"/>
        <v>150900</v>
      </c>
      <c r="D189" s="172">
        <f t="shared" si="76"/>
        <v>0</v>
      </c>
      <c r="E189" s="172">
        <f t="shared" si="76"/>
        <v>0</v>
      </c>
      <c r="F189" s="172">
        <f>F190</f>
        <v>0</v>
      </c>
      <c r="G189" s="172">
        <f t="shared" si="77"/>
        <v>0</v>
      </c>
      <c r="H189" s="172">
        <f t="shared" si="77"/>
        <v>0</v>
      </c>
      <c r="I189" s="172">
        <f>I190+I194+I196</f>
        <v>150900</v>
      </c>
      <c r="J189" s="172">
        <f t="shared" si="77"/>
        <v>0</v>
      </c>
      <c r="K189" s="172">
        <f t="shared" si="77"/>
        <v>0</v>
      </c>
      <c r="L189" s="172">
        <f>C189</f>
        <v>150900</v>
      </c>
      <c r="M189" s="172">
        <f>L189</f>
        <v>150900</v>
      </c>
    </row>
    <row r="190" spans="1:13" ht="15" customHeight="1">
      <c r="A190" s="76">
        <v>311</v>
      </c>
      <c r="B190" s="77" t="s">
        <v>19</v>
      </c>
      <c r="C190" s="174">
        <f t="shared" si="62"/>
        <v>127400</v>
      </c>
      <c r="D190" s="174">
        <f>D191+D192+D193</f>
        <v>0</v>
      </c>
      <c r="E190" s="174">
        <f aca="true" t="shared" si="79" ref="E190:K190">E191+E192+E193</f>
        <v>0</v>
      </c>
      <c r="F190" s="174">
        <f t="shared" si="79"/>
        <v>0</v>
      </c>
      <c r="G190" s="174">
        <f t="shared" si="79"/>
        <v>0</v>
      </c>
      <c r="H190" s="174">
        <f t="shared" si="79"/>
        <v>0</v>
      </c>
      <c r="I190" s="174">
        <f>I191+I192+I193</f>
        <v>127400</v>
      </c>
      <c r="J190" s="174">
        <f t="shared" si="79"/>
        <v>0</v>
      </c>
      <c r="K190" s="174">
        <f t="shared" si="79"/>
        <v>0</v>
      </c>
      <c r="L190" s="174"/>
      <c r="M190" s="175"/>
    </row>
    <row r="191" spans="1:13" ht="15" customHeight="1">
      <c r="A191" s="78">
        <v>3111</v>
      </c>
      <c r="B191" s="79" t="s">
        <v>36</v>
      </c>
      <c r="C191" s="166">
        <f t="shared" si="62"/>
        <v>120000</v>
      </c>
      <c r="D191" s="166"/>
      <c r="E191" s="166"/>
      <c r="F191" s="166"/>
      <c r="G191" s="167"/>
      <c r="H191" s="167"/>
      <c r="I191" s="166">
        <v>120000</v>
      </c>
      <c r="J191" s="166"/>
      <c r="K191" s="166"/>
      <c r="L191" s="166"/>
      <c r="M191" s="167"/>
    </row>
    <row r="192" spans="1:13" ht="15" customHeight="1">
      <c r="A192" s="78">
        <v>3113</v>
      </c>
      <c r="B192" s="79" t="s">
        <v>37</v>
      </c>
      <c r="C192" s="166">
        <f t="shared" si="62"/>
        <v>2000</v>
      </c>
      <c r="D192" s="166"/>
      <c r="E192" s="166"/>
      <c r="F192" s="166"/>
      <c r="G192" s="167"/>
      <c r="H192" s="167"/>
      <c r="I192" s="166">
        <v>2000</v>
      </c>
      <c r="J192" s="166"/>
      <c r="K192" s="166"/>
      <c r="L192" s="166"/>
      <c r="M192" s="167"/>
    </row>
    <row r="193" spans="1:13" ht="15" customHeight="1">
      <c r="A193" s="78">
        <v>3114</v>
      </c>
      <c r="B193" s="79" t="s">
        <v>38</v>
      </c>
      <c r="C193" s="166">
        <f t="shared" si="62"/>
        <v>5400</v>
      </c>
      <c r="D193" s="166"/>
      <c r="E193" s="166"/>
      <c r="F193" s="166"/>
      <c r="G193" s="167"/>
      <c r="H193" s="167"/>
      <c r="I193" s="166">
        <v>5400</v>
      </c>
      <c r="J193" s="166"/>
      <c r="K193" s="166"/>
      <c r="L193" s="166"/>
      <c r="M193" s="167"/>
    </row>
    <row r="194" spans="1:13" ht="15" customHeight="1">
      <c r="A194" s="76">
        <v>312</v>
      </c>
      <c r="B194" s="77" t="s">
        <v>20</v>
      </c>
      <c r="C194" s="166">
        <f t="shared" si="62"/>
        <v>3500</v>
      </c>
      <c r="D194" s="166">
        <f>D195</f>
        <v>0</v>
      </c>
      <c r="E194" s="166">
        <f aca="true" t="shared" si="80" ref="E194:K194">E195</f>
        <v>0</v>
      </c>
      <c r="F194" s="166">
        <f t="shared" si="80"/>
        <v>0</v>
      </c>
      <c r="G194" s="166">
        <f t="shared" si="80"/>
        <v>0</v>
      </c>
      <c r="H194" s="166">
        <f t="shared" si="80"/>
        <v>0</v>
      </c>
      <c r="I194" s="166">
        <f t="shared" si="80"/>
        <v>3500</v>
      </c>
      <c r="J194" s="166">
        <f t="shared" si="80"/>
        <v>0</v>
      </c>
      <c r="K194" s="166">
        <f t="shared" si="80"/>
        <v>0</v>
      </c>
      <c r="L194" s="166"/>
      <c r="M194" s="167"/>
    </row>
    <row r="195" spans="1:13" ht="15" customHeight="1">
      <c r="A195" s="78">
        <v>3121</v>
      </c>
      <c r="B195" s="79" t="s">
        <v>20</v>
      </c>
      <c r="C195" s="166">
        <f t="shared" si="62"/>
        <v>3500</v>
      </c>
      <c r="D195" s="166"/>
      <c r="E195" s="166"/>
      <c r="F195" s="166"/>
      <c r="G195" s="167"/>
      <c r="H195" s="167"/>
      <c r="I195" s="166">
        <v>3500</v>
      </c>
      <c r="J195" s="166"/>
      <c r="K195" s="166"/>
      <c r="L195" s="166"/>
      <c r="M195" s="167"/>
    </row>
    <row r="196" spans="1:13" ht="15" customHeight="1">
      <c r="A196" s="76">
        <v>313</v>
      </c>
      <c r="B196" s="77" t="s">
        <v>21</v>
      </c>
      <c r="C196" s="166">
        <f t="shared" si="62"/>
        <v>20000</v>
      </c>
      <c r="D196" s="166">
        <f>D197</f>
        <v>0</v>
      </c>
      <c r="E196" s="166">
        <f aca="true" t="shared" si="81" ref="E196:K196">E197</f>
        <v>0</v>
      </c>
      <c r="F196" s="166">
        <f t="shared" si="81"/>
        <v>0</v>
      </c>
      <c r="G196" s="166">
        <f t="shared" si="81"/>
        <v>0</v>
      </c>
      <c r="H196" s="166">
        <f t="shared" si="81"/>
        <v>0</v>
      </c>
      <c r="I196" s="166">
        <f t="shared" si="81"/>
        <v>20000</v>
      </c>
      <c r="J196" s="166">
        <f t="shared" si="81"/>
        <v>0</v>
      </c>
      <c r="K196" s="166">
        <f t="shared" si="81"/>
        <v>0</v>
      </c>
      <c r="L196" s="166"/>
      <c r="M196" s="167"/>
    </row>
    <row r="197" spans="1:13" ht="24" customHeight="1">
      <c r="A197" s="78">
        <v>3132</v>
      </c>
      <c r="B197" s="79" t="s">
        <v>39</v>
      </c>
      <c r="C197" s="166">
        <f t="shared" si="62"/>
        <v>20000</v>
      </c>
      <c r="D197" s="166"/>
      <c r="E197" s="166"/>
      <c r="F197" s="166"/>
      <c r="G197" s="167"/>
      <c r="H197" s="167"/>
      <c r="I197" s="166">
        <v>20000</v>
      </c>
      <c r="J197" s="166"/>
      <c r="K197" s="166"/>
      <c r="L197" s="166"/>
      <c r="M197" s="167"/>
    </row>
    <row r="198" spans="1:13" ht="15" customHeight="1">
      <c r="A198" s="74">
        <v>32</v>
      </c>
      <c r="B198" s="75" t="s">
        <v>22</v>
      </c>
      <c r="C198" s="204">
        <f t="shared" si="62"/>
        <v>16000</v>
      </c>
      <c r="D198" s="204">
        <f>D199+D201</f>
        <v>0</v>
      </c>
      <c r="E198" s="204">
        <f aca="true" t="shared" si="82" ref="E198:K198">E199+E201</f>
        <v>0</v>
      </c>
      <c r="F198" s="204">
        <f t="shared" si="82"/>
        <v>10000</v>
      </c>
      <c r="G198" s="204">
        <f t="shared" si="82"/>
        <v>0</v>
      </c>
      <c r="H198" s="204">
        <f t="shared" si="82"/>
        <v>0</v>
      </c>
      <c r="I198" s="204">
        <f t="shared" si="82"/>
        <v>6000</v>
      </c>
      <c r="J198" s="204">
        <f t="shared" si="82"/>
        <v>0</v>
      </c>
      <c r="K198" s="204">
        <f t="shared" si="82"/>
        <v>0</v>
      </c>
      <c r="L198" s="204"/>
      <c r="M198" s="205"/>
    </row>
    <row r="199" spans="1:13" ht="15" customHeight="1">
      <c r="A199" s="76">
        <v>321</v>
      </c>
      <c r="B199" s="77" t="s">
        <v>23</v>
      </c>
      <c r="C199" s="166">
        <f t="shared" si="62"/>
        <v>6000</v>
      </c>
      <c r="D199" s="166">
        <f>D200</f>
        <v>0</v>
      </c>
      <c r="E199" s="166">
        <f aca="true" t="shared" si="83" ref="E199:K199">E200</f>
        <v>0</v>
      </c>
      <c r="F199" s="166">
        <f t="shared" si="83"/>
        <v>0</v>
      </c>
      <c r="G199" s="166">
        <f t="shared" si="83"/>
        <v>0</v>
      </c>
      <c r="H199" s="166">
        <f t="shared" si="83"/>
        <v>0</v>
      </c>
      <c r="I199" s="166">
        <f t="shared" si="83"/>
        <v>6000</v>
      </c>
      <c r="J199" s="166">
        <f t="shared" si="83"/>
        <v>0</v>
      </c>
      <c r="K199" s="166">
        <f t="shared" si="83"/>
        <v>0</v>
      </c>
      <c r="L199" s="166"/>
      <c r="M199" s="167"/>
    </row>
    <row r="200" spans="1:13" ht="15" customHeight="1">
      <c r="A200" s="78">
        <v>3212</v>
      </c>
      <c r="B200" s="79" t="s">
        <v>41</v>
      </c>
      <c r="C200" s="166">
        <f t="shared" si="62"/>
        <v>6000</v>
      </c>
      <c r="D200" s="166"/>
      <c r="E200" s="166"/>
      <c r="F200" s="166"/>
      <c r="G200" s="167"/>
      <c r="H200" s="167"/>
      <c r="I200" s="166">
        <v>6000</v>
      </c>
      <c r="J200" s="166"/>
      <c r="K200" s="166"/>
      <c r="L200" s="166"/>
      <c r="M200" s="167"/>
    </row>
    <row r="201" spans="1:13" ht="15" customHeight="1">
      <c r="A201" s="86">
        <v>322</v>
      </c>
      <c r="B201" s="87" t="s">
        <v>24</v>
      </c>
      <c r="C201" s="166">
        <f t="shared" si="62"/>
        <v>10000</v>
      </c>
      <c r="D201" s="166">
        <f>D202</f>
        <v>0</v>
      </c>
      <c r="E201" s="166">
        <f aca="true" t="shared" si="84" ref="E201:K201">E202</f>
        <v>0</v>
      </c>
      <c r="F201" s="166">
        <f t="shared" si="84"/>
        <v>10000</v>
      </c>
      <c r="G201" s="166">
        <f t="shared" si="84"/>
        <v>0</v>
      </c>
      <c r="H201" s="166">
        <f t="shared" si="84"/>
        <v>0</v>
      </c>
      <c r="I201" s="166">
        <f t="shared" si="84"/>
        <v>0</v>
      </c>
      <c r="J201" s="166">
        <f t="shared" si="84"/>
        <v>0</v>
      </c>
      <c r="K201" s="166">
        <f t="shared" si="84"/>
        <v>0</v>
      </c>
      <c r="L201" s="166"/>
      <c r="M201" s="167"/>
    </row>
    <row r="202" spans="1:13" ht="15" customHeight="1">
      <c r="A202" s="78">
        <v>3221</v>
      </c>
      <c r="B202" s="79" t="s">
        <v>44</v>
      </c>
      <c r="C202" s="166">
        <f t="shared" si="62"/>
        <v>10000</v>
      </c>
      <c r="D202" s="166"/>
      <c r="E202" s="166"/>
      <c r="F202" s="166">
        <v>10000</v>
      </c>
      <c r="G202" s="167"/>
      <c r="H202" s="167"/>
      <c r="I202" s="166"/>
      <c r="J202" s="166"/>
      <c r="K202" s="166"/>
      <c r="L202" s="166"/>
      <c r="M202" s="167"/>
    </row>
    <row r="203" spans="1:13" ht="24.75" customHeight="1">
      <c r="A203" s="239" t="s">
        <v>136</v>
      </c>
      <c r="B203" s="244"/>
      <c r="C203" s="160">
        <f t="shared" si="62"/>
        <v>3000</v>
      </c>
      <c r="D203" s="160">
        <f aca="true" t="shared" si="85" ref="D203:E206">D204</f>
        <v>0</v>
      </c>
      <c r="E203" s="160">
        <f t="shared" si="85"/>
        <v>0</v>
      </c>
      <c r="F203" s="160">
        <f>F204</f>
        <v>3000</v>
      </c>
      <c r="G203" s="160">
        <f aca="true" t="shared" si="86" ref="G203:K206">G204</f>
        <v>0</v>
      </c>
      <c r="H203" s="160">
        <f t="shared" si="86"/>
        <v>0</v>
      </c>
      <c r="I203" s="160">
        <f t="shared" si="86"/>
        <v>0</v>
      </c>
      <c r="J203" s="160">
        <f t="shared" si="86"/>
        <v>0</v>
      </c>
      <c r="K203" s="160">
        <f t="shared" si="86"/>
        <v>0</v>
      </c>
      <c r="L203" s="160">
        <f>C203</f>
        <v>3000</v>
      </c>
      <c r="M203" s="160">
        <f>L203</f>
        <v>3000</v>
      </c>
    </row>
    <row r="204" spans="1:13" ht="15" customHeight="1">
      <c r="A204" s="82">
        <v>3</v>
      </c>
      <c r="B204" s="83" t="s">
        <v>17</v>
      </c>
      <c r="C204" s="181">
        <f t="shared" si="62"/>
        <v>3000</v>
      </c>
      <c r="D204" s="181">
        <f t="shared" si="85"/>
        <v>0</v>
      </c>
      <c r="E204" s="181">
        <f t="shared" si="85"/>
        <v>0</v>
      </c>
      <c r="F204" s="181">
        <f>F205</f>
        <v>3000</v>
      </c>
      <c r="G204" s="181">
        <f t="shared" si="86"/>
        <v>0</v>
      </c>
      <c r="H204" s="181">
        <f t="shared" si="86"/>
        <v>0</v>
      </c>
      <c r="I204" s="181">
        <f t="shared" si="86"/>
        <v>0</v>
      </c>
      <c r="J204" s="181">
        <f t="shared" si="86"/>
        <v>0</v>
      </c>
      <c r="K204" s="181">
        <f t="shared" si="86"/>
        <v>0</v>
      </c>
      <c r="L204" s="181">
        <f>C204</f>
        <v>3000</v>
      </c>
      <c r="M204" s="181">
        <f>L204</f>
        <v>3000</v>
      </c>
    </row>
    <row r="205" spans="1:13" ht="15" customHeight="1">
      <c r="A205" s="84">
        <v>32</v>
      </c>
      <c r="B205" s="85" t="s">
        <v>22</v>
      </c>
      <c r="C205" s="172">
        <f t="shared" si="62"/>
        <v>3000</v>
      </c>
      <c r="D205" s="172">
        <f t="shared" si="85"/>
        <v>0</v>
      </c>
      <c r="E205" s="172">
        <f t="shared" si="85"/>
        <v>0</v>
      </c>
      <c r="F205" s="172">
        <f>F206</f>
        <v>3000</v>
      </c>
      <c r="G205" s="172">
        <f t="shared" si="86"/>
        <v>0</v>
      </c>
      <c r="H205" s="172">
        <f t="shared" si="86"/>
        <v>0</v>
      </c>
      <c r="I205" s="172">
        <f t="shared" si="86"/>
        <v>0</v>
      </c>
      <c r="J205" s="172">
        <f t="shared" si="86"/>
        <v>0</v>
      </c>
      <c r="K205" s="172">
        <f t="shared" si="86"/>
        <v>0</v>
      </c>
      <c r="L205" s="172">
        <f>C205</f>
        <v>3000</v>
      </c>
      <c r="M205" s="172">
        <f>L205</f>
        <v>3000</v>
      </c>
    </row>
    <row r="206" spans="1:13" ht="23.25" customHeight="1">
      <c r="A206" s="76">
        <v>329</v>
      </c>
      <c r="B206" s="77" t="s">
        <v>26</v>
      </c>
      <c r="C206" s="174">
        <f t="shared" si="62"/>
        <v>3000</v>
      </c>
      <c r="D206" s="174">
        <f t="shared" si="85"/>
        <v>0</v>
      </c>
      <c r="E206" s="174">
        <f t="shared" si="85"/>
        <v>0</v>
      </c>
      <c r="F206" s="174">
        <f>F207</f>
        <v>3000</v>
      </c>
      <c r="G206" s="174">
        <f t="shared" si="86"/>
        <v>0</v>
      </c>
      <c r="H206" s="174">
        <f t="shared" si="86"/>
        <v>0</v>
      </c>
      <c r="I206" s="174">
        <f t="shared" si="86"/>
        <v>0</v>
      </c>
      <c r="J206" s="174">
        <f t="shared" si="86"/>
        <v>0</v>
      </c>
      <c r="K206" s="174">
        <f t="shared" si="86"/>
        <v>0</v>
      </c>
      <c r="L206" s="174"/>
      <c r="M206" s="175"/>
    </row>
    <row r="207" spans="1:13" ht="27.75" customHeight="1">
      <c r="A207" s="78">
        <v>3299</v>
      </c>
      <c r="B207" s="79" t="s">
        <v>26</v>
      </c>
      <c r="C207" s="166">
        <f t="shared" si="62"/>
        <v>3000</v>
      </c>
      <c r="D207" s="166"/>
      <c r="E207" s="166"/>
      <c r="F207" s="166">
        <v>3000</v>
      </c>
      <c r="G207" s="167"/>
      <c r="H207" s="167"/>
      <c r="I207" s="166"/>
      <c r="J207" s="166"/>
      <c r="K207" s="166"/>
      <c r="L207" s="166"/>
      <c r="M207" s="167"/>
    </row>
    <row r="208" spans="1:13" ht="30" customHeight="1">
      <c r="A208" s="241" t="s">
        <v>137</v>
      </c>
      <c r="B208" s="241"/>
      <c r="C208" s="160">
        <f t="shared" si="62"/>
        <v>273000</v>
      </c>
      <c r="D208" s="160">
        <f aca="true" t="shared" si="87" ref="D208:K208">D209</f>
        <v>0</v>
      </c>
      <c r="E208" s="160">
        <f t="shared" si="87"/>
        <v>28000</v>
      </c>
      <c r="F208" s="160">
        <f t="shared" si="87"/>
        <v>75000</v>
      </c>
      <c r="G208" s="160">
        <f t="shared" si="87"/>
        <v>0</v>
      </c>
      <c r="H208" s="160">
        <f t="shared" si="87"/>
        <v>0</v>
      </c>
      <c r="I208" s="160">
        <f t="shared" si="87"/>
        <v>165000</v>
      </c>
      <c r="J208" s="160">
        <f t="shared" si="87"/>
        <v>0</v>
      </c>
      <c r="K208" s="160">
        <f t="shared" si="87"/>
        <v>5000</v>
      </c>
      <c r="L208" s="160">
        <f>C208</f>
        <v>273000</v>
      </c>
      <c r="M208" s="160">
        <f>L208</f>
        <v>273000</v>
      </c>
    </row>
    <row r="209" spans="1:13" ht="23.25" customHeight="1">
      <c r="A209" s="72">
        <v>4</v>
      </c>
      <c r="B209" s="81" t="s">
        <v>30</v>
      </c>
      <c r="C209" s="181">
        <f t="shared" si="62"/>
        <v>273000</v>
      </c>
      <c r="D209" s="181">
        <f aca="true" t="shared" si="88" ref="D209:K209">D210</f>
        <v>0</v>
      </c>
      <c r="E209" s="181">
        <f t="shared" si="88"/>
        <v>28000</v>
      </c>
      <c r="F209" s="181">
        <f t="shared" si="88"/>
        <v>75000</v>
      </c>
      <c r="G209" s="181">
        <f t="shared" si="88"/>
        <v>0</v>
      </c>
      <c r="H209" s="181">
        <f t="shared" si="88"/>
        <v>0</v>
      </c>
      <c r="I209" s="181">
        <f t="shared" si="88"/>
        <v>165000</v>
      </c>
      <c r="J209" s="181">
        <f t="shared" si="88"/>
        <v>0</v>
      </c>
      <c r="K209" s="181">
        <f t="shared" si="88"/>
        <v>5000</v>
      </c>
      <c r="L209" s="181">
        <f>C209</f>
        <v>273000</v>
      </c>
      <c r="M209" s="181">
        <f>L209</f>
        <v>273000</v>
      </c>
    </row>
    <row r="210" spans="1:13" ht="24.75" customHeight="1">
      <c r="A210" s="74">
        <v>42</v>
      </c>
      <c r="B210" s="75" t="s">
        <v>31</v>
      </c>
      <c r="C210" s="172">
        <f t="shared" si="62"/>
        <v>273000</v>
      </c>
      <c r="D210" s="172">
        <f>D211+D216</f>
        <v>0</v>
      </c>
      <c r="E210" s="172">
        <f aca="true" t="shared" si="89" ref="E210:K210">E211+E216</f>
        <v>28000</v>
      </c>
      <c r="F210" s="172">
        <f t="shared" si="89"/>
        <v>75000</v>
      </c>
      <c r="G210" s="172">
        <f t="shared" si="89"/>
        <v>0</v>
      </c>
      <c r="H210" s="172">
        <f t="shared" si="89"/>
        <v>0</v>
      </c>
      <c r="I210" s="172">
        <f t="shared" si="89"/>
        <v>165000</v>
      </c>
      <c r="J210" s="172">
        <f t="shared" si="89"/>
        <v>0</v>
      </c>
      <c r="K210" s="172">
        <f t="shared" si="89"/>
        <v>5000</v>
      </c>
      <c r="L210" s="172">
        <f>C210</f>
        <v>273000</v>
      </c>
      <c r="M210" s="172">
        <f>L210</f>
        <v>273000</v>
      </c>
    </row>
    <row r="211" spans="1:13" ht="15" customHeight="1">
      <c r="A211" s="76">
        <v>422</v>
      </c>
      <c r="B211" s="77" t="s">
        <v>29</v>
      </c>
      <c r="C211" s="174">
        <f t="shared" si="62"/>
        <v>256000</v>
      </c>
      <c r="D211" s="174">
        <f>D212+D213+D215+D214</f>
        <v>0</v>
      </c>
      <c r="E211" s="174">
        <f aca="true" t="shared" si="90" ref="E211:K211">E212+E213+E215+E214</f>
        <v>26000</v>
      </c>
      <c r="F211" s="174">
        <f t="shared" si="90"/>
        <v>75000</v>
      </c>
      <c r="G211" s="174">
        <f t="shared" si="90"/>
        <v>0</v>
      </c>
      <c r="H211" s="174">
        <f t="shared" si="90"/>
        <v>0</v>
      </c>
      <c r="I211" s="174">
        <f t="shared" si="90"/>
        <v>155000</v>
      </c>
      <c r="J211" s="174">
        <f t="shared" si="90"/>
        <v>0</v>
      </c>
      <c r="K211" s="174">
        <f t="shared" si="90"/>
        <v>0</v>
      </c>
      <c r="L211" s="174"/>
      <c r="M211" s="175"/>
    </row>
    <row r="212" spans="1:13" ht="15" customHeight="1">
      <c r="A212" s="78">
        <v>4221</v>
      </c>
      <c r="B212" s="79" t="s">
        <v>61</v>
      </c>
      <c r="C212" s="166">
        <f t="shared" si="62"/>
        <v>148000</v>
      </c>
      <c r="D212" s="166"/>
      <c r="E212" s="166">
        <v>18000</v>
      </c>
      <c r="F212" s="166">
        <v>40000</v>
      </c>
      <c r="G212" s="167"/>
      <c r="H212" s="167"/>
      <c r="I212" s="166">
        <v>90000</v>
      </c>
      <c r="J212" s="166"/>
      <c r="K212" s="166"/>
      <c r="L212" s="166"/>
      <c r="M212" s="167"/>
    </row>
    <row r="213" spans="1:13" ht="15" customHeight="1">
      <c r="A213" s="78">
        <v>4223</v>
      </c>
      <c r="B213" s="79" t="s">
        <v>79</v>
      </c>
      <c r="C213" s="166">
        <f t="shared" si="62"/>
        <v>9000</v>
      </c>
      <c r="D213" s="166"/>
      <c r="E213" s="166">
        <v>3000</v>
      </c>
      <c r="F213" s="166"/>
      <c r="G213" s="167"/>
      <c r="H213" s="167"/>
      <c r="I213" s="166">
        <v>6000</v>
      </c>
      <c r="J213" s="166"/>
      <c r="K213" s="166"/>
      <c r="L213" s="166"/>
      <c r="M213" s="167"/>
    </row>
    <row r="214" spans="1:13" ht="18" customHeight="1">
      <c r="A214" s="78">
        <v>4226</v>
      </c>
      <c r="B214" s="79" t="s">
        <v>113</v>
      </c>
      <c r="C214" s="166">
        <f t="shared" si="62"/>
        <v>0</v>
      </c>
      <c r="D214" s="166"/>
      <c r="E214" s="166"/>
      <c r="F214" s="166"/>
      <c r="G214" s="167"/>
      <c r="H214" s="167"/>
      <c r="I214" s="166"/>
      <c r="J214" s="166"/>
      <c r="K214" s="166"/>
      <c r="L214" s="166"/>
      <c r="M214" s="167"/>
    </row>
    <row r="215" spans="1:13" ht="29.25" customHeight="1">
      <c r="A215" s="78">
        <v>4227</v>
      </c>
      <c r="B215" s="79" t="s">
        <v>62</v>
      </c>
      <c r="C215" s="166">
        <f t="shared" si="62"/>
        <v>99000</v>
      </c>
      <c r="D215" s="166"/>
      <c r="E215" s="166">
        <v>5000</v>
      </c>
      <c r="F215" s="166">
        <v>35000</v>
      </c>
      <c r="G215" s="167"/>
      <c r="H215" s="167"/>
      <c r="I215" s="166">
        <v>59000</v>
      </c>
      <c r="J215" s="166"/>
      <c r="K215" s="166"/>
      <c r="L215" s="166"/>
      <c r="M215" s="167"/>
    </row>
    <row r="216" spans="1:13" ht="29.25" customHeight="1">
      <c r="A216" s="76">
        <v>424</v>
      </c>
      <c r="B216" s="77" t="s">
        <v>32</v>
      </c>
      <c r="C216" s="174">
        <f>SUM(D216:K216)</f>
        <v>17000</v>
      </c>
      <c r="D216" s="174">
        <f aca="true" t="shared" si="91" ref="D216:K216">D217</f>
        <v>0</v>
      </c>
      <c r="E216" s="174">
        <f t="shared" si="91"/>
        <v>2000</v>
      </c>
      <c r="F216" s="174">
        <f t="shared" si="91"/>
        <v>0</v>
      </c>
      <c r="G216" s="174">
        <f t="shared" si="91"/>
        <v>0</v>
      </c>
      <c r="H216" s="174">
        <f t="shared" si="91"/>
        <v>0</v>
      </c>
      <c r="I216" s="174">
        <f t="shared" si="91"/>
        <v>10000</v>
      </c>
      <c r="J216" s="174">
        <f t="shared" si="91"/>
        <v>0</v>
      </c>
      <c r="K216" s="174">
        <f t="shared" si="91"/>
        <v>5000</v>
      </c>
      <c r="L216" s="174"/>
      <c r="M216" s="175"/>
    </row>
    <row r="217" spans="1:13" ht="15" customHeight="1">
      <c r="A217" s="78">
        <v>4241</v>
      </c>
      <c r="B217" s="79" t="s">
        <v>63</v>
      </c>
      <c r="C217" s="166">
        <f>SUM(D217:K217)</f>
        <v>17000</v>
      </c>
      <c r="D217" s="166"/>
      <c r="E217" s="166">
        <v>2000</v>
      </c>
      <c r="F217" s="166"/>
      <c r="G217" s="166"/>
      <c r="H217" s="167"/>
      <c r="I217" s="166">
        <v>10000</v>
      </c>
      <c r="J217" s="166"/>
      <c r="K217" s="166">
        <v>5000</v>
      </c>
      <c r="L217" s="166"/>
      <c r="M217" s="167"/>
    </row>
    <row r="218" spans="1:13" ht="31.5" customHeight="1">
      <c r="A218" s="241" t="s">
        <v>138</v>
      </c>
      <c r="B218" s="241"/>
      <c r="C218" s="160">
        <f aca="true" t="shared" si="92" ref="C218:C224">SUM(D218:K218)</f>
        <v>650000</v>
      </c>
      <c r="D218" s="160">
        <f aca="true" t="shared" si="93" ref="D218:K218">D219+D224</f>
        <v>0</v>
      </c>
      <c r="E218" s="160">
        <f t="shared" si="93"/>
        <v>0</v>
      </c>
      <c r="F218" s="160">
        <f t="shared" si="93"/>
        <v>0</v>
      </c>
      <c r="G218" s="160">
        <f t="shared" si="93"/>
        <v>350000</v>
      </c>
      <c r="H218" s="160">
        <f t="shared" si="93"/>
        <v>0</v>
      </c>
      <c r="I218" s="160">
        <f t="shared" si="93"/>
        <v>300000</v>
      </c>
      <c r="J218" s="160">
        <f t="shared" si="93"/>
        <v>0</v>
      </c>
      <c r="K218" s="160">
        <f t="shared" si="93"/>
        <v>0</v>
      </c>
      <c r="L218" s="160">
        <f>C218</f>
        <v>650000</v>
      </c>
      <c r="M218" s="160">
        <f>L218</f>
        <v>650000</v>
      </c>
    </row>
    <row r="219" spans="1:15" ht="21.75" customHeight="1">
      <c r="A219" s="145">
        <v>3</v>
      </c>
      <c r="B219" s="144" t="s">
        <v>88</v>
      </c>
      <c r="C219" s="185">
        <f t="shared" si="92"/>
        <v>350000</v>
      </c>
      <c r="D219" s="185">
        <f>D220</f>
        <v>0</v>
      </c>
      <c r="E219" s="185">
        <f aca="true" t="shared" si="94" ref="E219:K220">E220</f>
        <v>0</v>
      </c>
      <c r="F219" s="185">
        <f t="shared" si="94"/>
        <v>0</v>
      </c>
      <c r="G219" s="185">
        <f t="shared" si="94"/>
        <v>50000</v>
      </c>
      <c r="H219" s="185">
        <f t="shared" si="94"/>
        <v>0</v>
      </c>
      <c r="I219" s="185">
        <f t="shared" si="94"/>
        <v>300000</v>
      </c>
      <c r="J219" s="185">
        <f t="shared" si="94"/>
        <v>0</v>
      </c>
      <c r="K219" s="185">
        <f t="shared" si="94"/>
        <v>0</v>
      </c>
      <c r="L219" s="185">
        <f>C219</f>
        <v>350000</v>
      </c>
      <c r="M219" s="185">
        <f>L219</f>
        <v>350000</v>
      </c>
      <c r="O219" s="154"/>
    </row>
    <row r="220" spans="1:15" ht="24" customHeight="1">
      <c r="A220" s="146">
        <v>37</v>
      </c>
      <c r="B220" s="147" t="s">
        <v>107</v>
      </c>
      <c r="C220" s="186">
        <f t="shared" si="92"/>
        <v>350000</v>
      </c>
      <c r="D220" s="186">
        <f>D221</f>
        <v>0</v>
      </c>
      <c r="E220" s="186">
        <f t="shared" si="94"/>
        <v>0</v>
      </c>
      <c r="F220" s="186">
        <f t="shared" si="94"/>
        <v>0</v>
      </c>
      <c r="G220" s="186">
        <f t="shared" si="94"/>
        <v>50000</v>
      </c>
      <c r="H220" s="186">
        <f t="shared" si="94"/>
        <v>0</v>
      </c>
      <c r="I220" s="186">
        <f t="shared" si="94"/>
        <v>300000</v>
      </c>
      <c r="J220" s="186">
        <f t="shared" si="94"/>
        <v>0</v>
      </c>
      <c r="K220" s="186">
        <f t="shared" si="94"/>
        <v>0</v>
      </c>
      <c r="L220" s="186">
        <f>C220</f>
        <v>350000</v>
      </c>
      <c r="M220" s="186">
        <f>L220</f>
        <v>350000</v>
      </c>
      <c r="O220" s="154"/>
    </row>
    <row r="221" spans="1:13" ht="25.5" customHeight="1">
      <c r="A221" s="76">
        <v>372</v>
      </c>
      <c r="B221" s="77" t="s">
        <v>105</v>
      </c>
      <c r="C221" s="166">
        <f t="shared" si="92"/>
        <v>350000</v>
      </c>
      <c r="D221" s="166">
        <f>SUM(D222:D222)</f>
        <v>0</v>
      </c>
      <c r="E221" s="166">
        <f aca="true" t="shared" si="95" ref="E221:K221">SUM(E222:E222)</f>
        <v>0</v>
      </c>
      <c r="F221" s="166">
        <f t="shared" si="95"/>
        <v>0</v>
      </c>
      <c r="G221" s="166">
        <f t="shared" si="95"/>
        <v>50000</v>
      </c>
      <c r="H221" s="166">
        <f t="shared" si="95"/>
        <v>0</v>
      </c>
      <c r="I221" s="166">
        <f t="shared" si="95"/>
        <v>300000</v>
      </c>
      <c r="J221" s="166">
        <f t="shared" si="95"/>
        <v>0</v>
      </c>
      <c r="K221" s="166">
        <f t="shared" si="95"/>
        <v>0</v>
      </c>
      <c r="L221" s="166"/>
      <c r="M221" s="167"/>
    </row>
    <row r="222" spans="1:13" ht="24.75" customHeight="1">
      <c r="A222" s="78">
        <v>3722</v>
      </c>
      <c r="B222" s="79" t="s">
        <v>106</v>
      </c>
      <c r="C222" s="166">
        <f t="shared" si="92"/>
        <v>350000</v>
      </c>
      <c r="D222" s="166"/>
      <c r="E222" s="166"/>
      <c r="F222" s="166"/>
      <c r="G222" s="166">
        <v>50000</v>
      </c>
      <c r="H222" s="167"/>
      <c r="I222" s="166">
        <v>300000</v>
      </c>
      <c r="J222" s="166"/>
      <c r="K222" s="166"/>
      <c r="L222" s="166"/>
      <c r="M222" s="167"/>
    </row>
    <row r="223" spans="1:13" ht="24.75" customHeight="1">
      <c r="A223" s="76">
        <v>424</v>
      </c>
      <c r="B223" s="77" t="s">
        <v>32</v>
      </c>
      <c r="C223" s="174">
        <f t="shared" si="92"/>
        <v>300000</v>
      </c>
      <c r="D223" s="174">
        <f aca="true" t="shared" si="96" ref="D223:K223">D224</f>
        <v>0</v>
      </c>
      <c r="E223" s="174">
        <f t="shared" si="96"/>
        <v>0</v>
      </c>
      <c r="F223" s="174">
        <f t="shared" si="96"/>
        <v>0</v>
      </c>
      <c r="G223" s="174">
        <f t="shared" si="96"/>
        <v>300000</v>
      </c>
      <c r="H223" s="174">
        <f t="shared" si="96"/>
        <v>0</v>
      </c>
      <c r="I223" s="174">
        <f t="shared" si="96"/>
        <v>0</v>
      </c>
      <c r="J223" s="174">
        <f t="shared" si="96"/>
        <v>0</v>
      </c>
      <c r="K223" s="174">
        <f t="shared" si="96"/>
        <v>0</v>
      </c>
      <c r="L223" s="174"/>
      <c r="M223" s="175"/>
    </row>
    <row r="224" spans="1:13" ht="24.75" customHeight="1">
      <c r="A224" s="78">
        <v>4241</v>
      </c>
      <c r="B224" s="79" t="s">
        <v>63</v>
      </c>
      <c r="C224" s="166">
        <f t="shared" si="92"/>
        <v>300000</v>
      </c>
      <c r="D224" s="166"/>
      <c r="E224" s="166"/>
      <c r="F224" s="166"/>
      <c r="G224" s="166">
        <v>300000</v>
      </c>
      <c r="H224" s="167"/>
      <c r="I224" s="166"/>
      <c r="J224" s="166"/>
      <c r="K224" s="166"/>
      <c r="L224" s="166"/>
      <c r="M224" s="167"/>
    </row>
    <row r="225" spans="1:13" ht="27" customHeight="1">
      <c r="A225" s="241" t="s">
        <v>156</v>
      </c>
      <c r="B225" s="241"/>
      <c r="C225" s="160">
        <f aca="true" t="shared" si="97" ref="C225:C231">SUM(D225:K225)</f>
        <v>57000</v>
      </c>
      <c r="D225" s="160">
        <f aca="true" t="shared" si="98" ref="D225:K225">D226+D230</f>
        <v>0</v>
      </c>
      <c r="E225" s="160">
        <f t="shared" si="98"/>
        <v>0</v>
      </c>
      <c r="F225" s="160">
        <f t="shared" si="98"/>
        <v>0</v>
      </c>
      <c r="G225" s="160">
        <f t="shared" si="98"/>
        <v>57000</v>
      </c>
      <c r="H225" s="160">
        <f t="shared" si="98"/>
        <v>0</v>
      </c>
      <c r="I225" s="160">
        <f t="shared" si="98"/>
        <v>0</v>
      </c>
      <c r="J225" s="160">
        <f t="shared" si="98"/>
        <v>0</v>
      </c>
      <c r="K225" s="160">
        <f t="shared" si="98"/>
        <v>0</v>
      </c>
      <c r="L225" s="160">
        <f>C225</f>
        <v>57000</v>
      </c>
      <c r="M225" s="160">
        <f>L225</f>
        <v>57000</v>
      </c>
    </row>
    <row r="226" spans="1:13" ht="25.5" customHeight="1">
      <c r="A226" s="72">
        <v>4</v>
      </c>
      <c r="B226" s="81" t="s">
        <v>30</v>
      </c>
      <c r="C226" s="185">
        <f t="shared" si="97"/>
        <v>50000</v>
      </c>
      <c r="D226" s="185">
        <f>D227</f>
        <v>0</v>
      </c>
      <c r="E226" s="185">
        <f aca="true" t="shared" si="99" ref="E226:K226">E227</f>
        <v>0</v>
      </c>
      <c r="F226" s="185">
        <f t="shared" si="99"/>
        <v>0</v>
      </c>
      <c r="G226" s="185">
        <f t="shared" si="99"/>
        <v>50000</v>
      </c>
      <c r="H226" s="185">
        <f t="shared" si="99"/>
        <v>0</v>
      </c>
      <c r="I226" s="185">
        <f t="shared" si="99"/>
        <v>0</v>
      </c>
      <c r="J226" s="185">
        <f t="shared" si="99"/>
        <v>0</v>
      </c>
      <c r="K226" s="185">
        <f t="shared" si="99"/>
        <v>0</v>
      </c>
      <c r="L226" s="185">
        <f>C226</f>
        <v>50000</v>
      </c>
      <c r="M226" s="185">
        <f>L226</f>
        <v>50000</v>
      </c>
    </row>
    <row r="227" spans="1:13" ht="24.75" customHeight="1">
      <c r="A227" s="74">
        <v>42</v>
      </c>
      <c r="B227" s="75" t="s">
        <v>31</v>
      </c>
      <c r="C227" s="186">
        <f t="shared" si="97"/>
        <v>50000</v>
      </c>
      <c r="D227" s="186">
        <f>D228</f>
        <v>0</v>
      </c>
      <c r="E227" s="186">
        <f aca="true" t="shared" si="100" ref="E227:K227">E228</f>
        <v>0</v>
      </c>
      <c r="F227" s="186">
        <f t="shared" si="100"/>
        <v>0</v>
      </c>
      <c r="G227" s="186">
        <f t="shared" si="100"/>
        <v>50000</v>
      </c>
      <c r="H227" s="186">
        <f t="shared" si="100"/>
        <v>0</v>
      </c>
      <c r="I227" s="186">
        <f t="shared" si="100"/>
        <v>0</v>
      </c>
      <c r="J227" s="186">
        <f t="shared" si="100"/>
        <v>0</v>
      </c>
      <c r="K227" s="186">
        <f t="shared" si="100"/>
        <v>0</v>
      </c>
      <c r="L227" s="186">
        <f>C227</f>
        <v>50000</v>
      </c>
      <c r="M227" s="186">
        <f>L227</f>
        <v>50000</v>
      </c>
    </row>
    <row r="228" spans="1:13" ht="16.5" customHeight="1">
      <c r="A228" s="76">
        <v>422</v>
      </c>
      <c r="B228" s="77" t="s">
        <v>29</v>
      </c>
      <c r="C228" s="166">
        <f t="shared" si="97"/>
        <v>50000</v>
      </c>
      <c r="D228" s="166">
        <f>SUM(D229:D229)</f>
        <v>0</v>
      </c>
      <c r="E228" s="166">
        <f aca="true" t="shared" si="101" ref="E228:K228">SUM(E229:E229)</f>
        <v>0</v>
      </c>
      <c r="F228" s="166">
        <f t="shared" si="101"/>
        <v>0</v>
      </c>
      <c r="G228" s="166">
        <f t="shared" si="101"/>
        <v>50000</v>
      </c>
      <c r="H228" s="166">
        <f t="shared" si="101"/>
        <v>0</v>
      </c>
      <c r="I228" s="166">
        <f t="shared" si="101"/>
        <v>0</v>
      </c>
      <c r="J228" s="166">
        <f t="shared" si="101"/>
        <v>0</v>
      </c>
      <c r="K228" s="166">
        <f t="shared" si="101"/>
        <v>0</v>
      </c>
      <c r="L228" s="166"/>
      <c r="M228" s="167"/>
    </row>
    <row r="229" spans="1:13" ht="18" customHeight="1">
      <c r="A229" s="78">
        <v>4221</v>
      </c>
      <c r="B229" s="79" t="s">
        <v>61</v>
      </c>
      <c r="C229" s="166">
        <f t="shared" si="97"/>
        <v>50000</v>
      </c>
      <c r="D229" s="166"/>
      <c r="E229" s="166"/>
      <c r="F229" s="166"/>
      <c r="G229" s="166">
        <v>50000</v>
      </c>
      <c r="H229" s="167"/>
      <c r="I229" s="166"/>
      <c r="J229" s="166"/>
      <c r="K229" s="166"/>
      <c r="L229" s="166"/>
      <c r="M229" s="167"/>
    </row>
    <row r="230" spans="1:13" ht="30" customHeight="1">
      <c r="A230" s="78">
        <v>4227</v>
      </c>
      <c r="B230" s="79" t="s">
        <v>62</v>
      </c>
      <c r="C230" s="166">
        <f t="shared" si="97"/>
        <v>7000</v>
      </c>
      <c r="D230" s="166"/>
      <c r="E230" s="166"/>
      <c r="F230" s="166"/>
      <c r="G230" s="166">
        <v>7000</v>
      </c>
      <c r="H230" s="167"/>
      <c r="I230" s="166"/>
      <c r="J230" s="166"/>
      <c r="K230" s="166"/>
      <c r="L230" s="166"/>
      <c r="M230" s="167"/>
    </row>
    <row r="231" spans="1:13" ht="12.75">
      <c r="A231" s="260" t="s">
        <v>65</v>
      </c>
      <c r="B231" s="261"/>
      <c r="C231" s="192">
        <f t="shared" si="97"/>
        <v>14498575.19</v>
      </c>
      <c r="D231" s="104">
        <f>D9+D19+D48+D58+D63+D69+D74+D87+D104+D135+D151+D156+D203+D208+D218+D225+D96+D187</f>
        <v>1320575.19</v>
      </c>
      <c r="E231" s="104">
        <f aca="true" t="shared" si="102" ref="E231:K231">E9+E19+E48+E58+E63+E69+E74+E87+E104+E135+E151+E156+E203+E208+E218+E225+E96+E187</f>
        <v>58100</v>
      </c>
      <c r="F231" s="104">
        <f t="shared" si="102"/>
        <v>778700</v>
      </c>
      <c r="G231" s="104">
        <f t="shared" si="102"/>
        <v>11151000</v>
      </c>
      <c r="H231" s="104">
        <f t="shared" si="102"/>
        <v>6000</v>
      </c>
      <c r="I231" s="104">
        <f t="shared" si="102"/>
        <v>1042400</v>
      </c>
      <c r="J231" s="104">
        <f t="shared" si="102"/>
        <v>116800</v>
      </c>
      <c r="K231" s="104">
        <f t="shared" si="102"/>
        <v>25000</v>
      </c>
      <c r="L231" s="193">
        <f>L9+L19+L48+L58+L63+L69+L74+L104+L135+L151+L156+L203+L208+L218+L225+L96+L88+L187</f>
        <v>14498575.19</v>
      </c>
      <c r="M231" s="193">
        <f>M9+M19+M48+M58+M63+M69+M74+M104+M135+M151+M156+M203+M208+M218+M225+M96+M88+M187</f>
        <v>14498575.19</v>
      </c>
    </row>
    <row r="232" spans="1:13" ht="12.75">
      <c r="A232" s="54"/>
      <c r="B232" s="7"/>
      <c r="C232" s="103"/>
      <c r="D232" s="103"/>
      <c r="E232" s="43"/>
      <c r="F232" s="43"/>
      <c r="G232" s="256">
        <f>G231+H231+I231+J231</f>
        <v>12316200</v>
      </c>
      <c r="H232" s="256"/>
      <c r="I232" s="256"/>
      <c r="J232" s="256"/>
      <c r="K232" s="43"/>
      <c r="L232" s="43"/>
      <c r="M232" s="43"/>
    </row>
    <row r="233" spans="1:13" ht="12.75">
      <c r="A233" s="55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55"/>
      <c r="B234" s="7"/>
      <c r="C234" s="103"/>
      <c r="D234" s="1"/>
      <c r="E234" s="1"/>
      <c r="F234" s="1"/>
      <c r="G234" s="1"/>
      <c r="H234" s="1"/>
      <c r="I234" s="103"/>
      <c r="J234" s="1"/>
      <c r="K234" s="1"/>
      <c r="L234" s="1"/>
      <c r="M234" s="1"/>
    </row>
    <row r="235" spans="1:13" ht="12.75">
      <c r="A235" s="55"/>
      <c r="B235" s="7"/>
      <c r="C235" s="103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55"/>
      <c r="B236" s="7"/>
      <c r="C236" s="1"/>
      <c r="D236" s="1"/>
      <c r="E236" s="1"/>
      <c r="F236" s="1"/>
      <c r="G236" s="1"/>
      <c r="H236" s="1"/>
      <c r="I236" s="1"/>
      <c r="J236" s="1"/>
      <c r="K236" s="1" t="s">
        <v>108</v>
      </c>
      <c r="L236" s="1"/>
      <c r="M236" s="1"/>
    </row>
    <row r="237" spans="1:13" ht="12.75">
      <c r="A237" s="55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55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55"/>
      <c r="B239" s="7"/>
      <c r="C239" s="1"/>
      <c r="D239" s="103"/>
      <c r="E239" s="1"/>
      <c r="F239" s="1"/>
      <c r="G239" s="1"/>
      <c r="H239" s="1"/>
      <c r="I239" s="1"/>
      <c r="J239" s="152" t="s">
        <v>109</v>
      </c>
      <c r="K239" s="152"/>
      <c r="L239" s="152"/>
      <c r="M239" s="1"/>
    </row>
    <row r="240" spans="1:13" ht="12.75">
      <c r="A240" s="55"/>
      <c r="B240" s="7"/>
      <c r="C240" s="1"/>
      <c r="D240" s="1"/>
      <c r="E240" s="1"/>
      <c r="F240" s="1"/>
      <c r="G240" s="1"/>
      <c r="H240" s="1"/>
      <c r="I240" s="1"/>
      <c r="J240" s="1" t="s">
        <v>110</v>
      </c>
      <c r="K240" s="1"/>
      <c r="L240" s="1"/>
      <c r="M240" s="1"/>
    </row>
    <row r="241" spans="1:13" ht="12.75">
      <c r="A241" s="55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55"/>
      <c r="B242" s="7"/>
      <c r="C242" s="1"/>
      <c r="D242" s="1"/>
      <c r="E242" s="1"/>
      <c r="F242" s="1"/>
      <c r="G242" s="1"/>
      <c r="H242" s="1" t="s">
        <v>87</v>
      </c>
      <c r="I242" s="1"/>
      <c r="J242" s="1"/>
      <c r="K242" s="1"/>
      <c r="L242" s="1"/>
      <c r="M242" s="1"/>
    </row>
    <row r="243" spans="1:13" ht="12.75">
      <c r="A243" s="55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55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55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55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55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55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55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55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55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55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55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55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55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55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55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55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55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55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55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55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55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55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55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55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55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55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55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55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55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55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55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55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55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55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55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55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55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55"/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55"/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55"/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55"/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55"/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55"/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55"/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55"/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55"/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55"/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55"/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55"/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55"/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55"/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55"/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55"/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55"/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55"/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55"/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55"/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55"/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55"/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55"/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55"/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55"/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55"/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55"/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55"/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55"/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55"/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55"/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55"/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55"/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55"/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55"/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55"/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55"/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55"/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55"/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55"/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55"/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55"/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55"/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55"/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55"/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55"/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55"/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55"/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55"/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55"/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55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55"/>
      <c r="B331" s="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55"/>
      <c r="B332" s="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55"/>
      <c r="B333" s="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55"/>
      <c r="B334" s="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55"/>
      <c r="B335" s="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55"/>
      <c r="B336" s="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55"/>
      <c r="B337" s="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55"/>
      <c r="B338" s="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55"/>
      <c r="B339" s="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55"/>
      <c r="B340" s="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55"/>
      <c r="B341" s="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55"/>
      <c r="B342" s="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55"/>
      <c r="B343" s="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55"/>
      <c r="B344" s="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55"/>
      <c r="B345" s="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55"/>
      <c r="B346" s="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55"/>
      <c r="B347" s="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55"/>
      <c r="B348" s="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55"/>
      <c r="B349" s="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55"/>
      <c r="B350" s="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55"/>
      <c r="B351" s="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55"/>
      <c r="B352" s="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55"/>
      <c r="B353" s="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55"/>
      <c r="B354" s="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55"/>
      <c r="B355" s="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55"/>
      <c r="B356" s="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55"/>
      <c r="B357" s="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55"/>
      <c r="B358" s="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55"/>
      <c r="B359" s="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55"/>
      <c r="B360" s="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55"/>
      <c r="B361" s="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55"/>
      <c r="B362" s="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55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55"/>
      <c r="B364" s="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55"/>
      <c r="B365" s="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55"/>
      <c r="B366" s="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55"/>
      <c r="B367" s="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55"/>
      <c r="B368" s="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55"/>
      <c r="B369" s="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55"/>
      <c r="B370" s="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55"/>
      <c r="B371" s="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55"/>
      <c r="B372" s="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55"/>
      <c r="B373" s="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55"/>
      <c r="B374" s="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55"/>
      <c r="B375" s="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55"/>
      <c r="B376" s="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55"/>
      <c r="B377" s="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55"/>
      <c r="B378" s="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55"/>
      <c r="B379" s="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55"/>
      <c r="B380" s="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55"/>
      <c r="B381" s="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55"/>
      <c r="B382" s="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55"/>
      <c r="B383" s="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55"/>
      <c r="B384" s="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55"/>
      <c r="B385" s="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55"/>
      <c r="B386" s="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55"/>
      <c r="B387" s="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55"/>
      <c r="B388" s="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55"/>
      <c r="B389" s="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55"/>
      <c r="B390" s="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55"/>
      <c r="B391" s="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55"/>
      <c r="B392" s="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55"/>
      <c r="B393" s="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55"/>
      <c r="B394" s="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55"/>
      <c r="B395" s="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55"/>
      <c r="B396" s="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55"/>
      <c r="B397" s="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55"/>
      <c r="B398" s="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55"/>
      <c r="B399" s="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55"/>
      <c r="B400" s="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55"/>
      <c r="B401" s="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55"/>
      <c r="B402" s="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55"/>
      <c r="B403" s="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55"/>
      <c r="B404" s="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55"/>
      <c r="B405" s="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55"/>
      <c r="B406" s="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55"/>
      <c r="B407" s="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55"/>
      <c r="B408" s="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55"/>
      <c r="B409" s="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55"/>
      <c r="B410" s="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55"/>
      <c r="B411" s="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55"/>
      <c r="B412" s="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55"/>
      <c r="B413" s="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55"/>
      <c r="B414" s="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55"/>
      <c r="B415" s="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55"/>
      <c r="B416" s="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55"/>
      <c r="B417" s="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55"/>
      <c r="B418" s="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55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55"/>
      <c r="B420" s="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55"/>
      <c r="B421" s="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55"/>
      <c r="B422" s="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55"/>
      <c r="B423" s="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55"/>
      <c r="B424" s="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55"/>
      <c r="B425" s="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55"/>
      <c r="B426" s="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55"/>
      <c r="B427" s="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55"/>
      <c r="B428" s="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55"/>
      <c r="B429" s="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55"/>
      <c r="B430" s="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55"/>
      <c r="B431" s="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55"/>
      <c r="B432" s="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55"/>
      <c r="B433" s="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55"/>
      <c r="B434" s="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55"/>
      <c r="B435" s="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55"/>
      <c r="B436" s="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55"/>
      <c r="B437" s="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55"/>
      <c r="B438" s="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55"/>
      <c r="B439" s="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55"/>
      <c r="B440" s="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55"/>
      <c r="B441" s="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55"/>
      <c r="B442" s="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55"/>
      <c r="B443" s="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55"/>
      <c r="B444" s="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55"/>
      <c r="B445" s="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55"/>
      <c r="B446" s="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55"/>
      <c r="B447" s="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55"/>
      <c r="B448" s="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55"/>
      <c r="B449" s="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55"/>
      <c r="B450" s="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55"/>
      <c r="B451" s="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55"/>
      <c r="B452" s="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55"/>
      <c r="B453" s="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55"/>
      <c r="B454" s="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55"/>
      <c r="B455" s="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55"/>
      <c r="B456" s="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55"/>
      <c r="B457" s="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55"/>
      <c r="B458" s="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55"/>
      <c r="B459" s="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55"/>
      <c r="B460" s="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55"/>
      <c r="B461" s="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55"/>
      <c r="B462" s="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55"/>
      <c r="B463" s="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55"/>
      <c r="B464" s="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55"/>
      <c r="B465" s="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55"/>
      <c r="B466" s="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55"/>
      <c r="B467" s="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55"/>
      <c r="B468" s="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55"/>
      <c r="B469" s="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55"/>
      <c r="B470" s="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55"/>
      <c r="B471" s="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55"/>
      <c r="B472" s="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55"/>
      <c r="B473" s="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55"/>
      <c r="B474" s="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55"/>
      <c r="B475" s="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55"/>
      <c r="B476" s="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55"/>
      <c r="B477" s="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55"/>
      <c r="B478" s="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55"/>
      <c r="B479" s="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55"/>
      <c r="B480" s="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55"/>
      <c r="B481" s="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55"/>
      <c r="B482" s="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55"/>
      <c r="B483" s="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55"/>
      <c r="B484" s="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55"/>
      <c r="B485" s="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55"/>
      <c r="B486" s="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55"/>
      <c r="B487" s="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55"/>
      <c r="B488" s="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55"/>
      <c r="B489" s="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55"/>
      <c r="B490" s="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55"/>
      <c r="B491" s="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55"/>
      <c r="B492" s="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55"/>
      <c r="B493" s="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55"/>
      <c r="B494" s="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55"/>
      <c r="B495" s="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55"/>
      <c r="B496" s="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55"/>
      <c r="B497" s="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55"/>
      <c r="B498" s="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55"/>
      <c r="B499" s="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55"/>
      <c r="B500" s="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55"/>
      <c r="B501" s="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55"/>
      <c r="B502" s="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55"/>
      <c r="B503" s="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55"/>
      <c r="B504" s="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55"/>
      <c r="B505" s="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55"/>
      <c r="B506" s="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55"/>
      <c r="B507" s="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55"/>
      <c r="B508" s="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55"/>
      <c r="B509" s="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55"/>
      <c r="B510" s="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55"/>
      <c r="B511" s="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55"/>
      <c r="B512" s="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55"/>
      <c r="B513" s="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55"/>
      <c r="B514" s="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55"/>
      <c r="B515" s="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55"/>
      <c r="B516" s="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55"/>
      <c r="B517" s="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55"/>
      <c r="B518" s="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55"/>
      <c r="B519" s="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55"/>
      <c r="B520" s="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</sheetData>
  <sheetProtection/>
  <mergeCells count="37">
    <mergeCell ref="A225:B225"/>
    <mergeCell ref="A208:B208"/>
    <mergeCell ref="G232:J232"/>
    <mergeCell ref="A8:B8"/>
    <mergeCell ref="A63:B63"/>
    <mergeCell ref="A135:B135"/>
    <mergeCell ref="A96:B96"/>
    <mergeCell ref="A16:B16"/>
    <mergeCell ref="A56:B56"/>
    <mergeCell ref="A231:B231"/>
    <mergeCell ref="A101:B101"/>
    <mergeCell ref="A103:B103"/>
    <mergeCell ref="A156:B156"/>
    <mergeCell ref="A151:B151"/>
    <mergeCell ref="A15:B15"/>
    <mergeCell ref="A48:B48"/>
    <mergeCell ref="A17:B17"/>
    <mergeCell ref="A104:B104"/>
    <mergeCell ref="A87:B87"/>
    <mergeCell ref="A218:B218"/>
    <mergeCell ref="A69:B69"/>
    <mergeCell ref="A203:B203"/>
    <mergeCell ref="A102:B102"/>
    <mergeCell ref="A18:B18"/>
    <mergeCell ref="A19:B19"/>
    <mergeCell ref="A57:B57"/>
    <mergeCell ref="A55:B55"/>
    <mergeCell ref="A187:B187"/>
    <mergeCell ref="A88:B88"/>
    <mergeCell ref="A95:B95"/>
    <mergeCell ref="A1:M1"/>
    <mergeCell ref="A58:B58"/>
    <mergeCell ref="A5:M5"/>
    <mergeCell ref="A9:B9"/>
    <mergeCell ref="A6:B6"/>
    <mergeCell ref="A7:B7"/>
    <mergeCell ref="A74:B74"/>
  </mergeCells>
  <printOptions horizontalCentered="1"/>
  <pageMargins left="0.25" right="0.25" top="0.75" bottom="0.75" header="0.3" footer="0.3"/>
  <pageSetup firstPageNumber="3" useFirstPageNumber="1" orientation="landscape" paperSize="9" scale="90" r:id="rId1"/>
  <headerFooter alignWithMargins="0">
    <oddFooter>&amp;R&amp;P</oddFooter>
  </headerFooter>
  <ignoredErrors>
    <ignoredError sqref="D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2020-11-23T13:39:26Z</cp:lastPrinted>
  <dcterms:created xsi:type="dcterms:W3CDTF">2013-09-11T11:00:21Z</dcterms:created>
  <dcterms:modified xsi:type="dcterms:W3CDTF">2020-12-17T11:26:32Z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