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1">'PLAN PRIHODA'!$A$1:$I$45</definedName>
  </definedNames>
  <calcPr fullCalcOnLoad="1"/>
</workbook>
</file>

<file path=xl/sharedStrings.xml><?xml version="1.0" encoding="utf-8"?>
<sst xmlns="http://schemas.openxmlformats.org/spreadsheetml/2006/main" count="325" uniqueCount="163">
  <si>
    <t>PRIHODI POSLOVANJA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</si>
  <si>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</si>
  <si>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</si>
  <si>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</si>
  <si>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</si>
  <si>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</si>
  <si>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</si>
  <si>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</si>
  <si>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</si>
  <si>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</si>
  <si>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</si>
  <si>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</si>
  <si>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</si>
  <si>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</si>
  <si>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</si>
  <si>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</si>
  <si>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</si>
  <si>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</si>
  <si>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</si>
  <si>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</si>
  <si>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</si>
  <si>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</si>
  <si>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</si>
  <si>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</si>
  <si>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</si>
  <si>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</si>
  <si>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</si>
  <si>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</si>
  <si>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</si>
  <si>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</si>
  <si>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</si>
  <si>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</si>
  <si>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</si>
  <si>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</si>
  <si>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</si>
  <si>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</si>
  <si>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Plaće za redovan rad</t>
  </si>
  <si>
    <t>Plaće za prekovremeni rad</t>
  </si>
  <si>
    <t>Plaće za posebne uvjete rada</t>
  </si>
  <si>
    <t>Doprinosi za obvezno zdr.osiguranje</t>
  </si>
  <si>
    <t>Službena putovanja</t>
  </si>
  <si>
    <t>Naknade za prijevoz, rad na terenu</t>
  </si>
  <si>
    <t>Stručno usavršavanje zaposlenika</t>
  </si>
  <si>
    <t>Ostale naknade zaposlenima</t>
  </si>
  <si>
    <t>Uredski mater.i ost.mater.rashodi</t>
  </si>
  <si>
    <t>Materijal i sirovine</t>
  </si>
  <si>
    <t>Energija</t>
  </si>
  <si>
    <t>Mater.i dijelovi za tekuće i invest.održ.</t>
  </si>
  <si>
    <t>Sitni inventar i auto-gume</t>
  </si>
  <si>
    <t>Služb.radna i zaštitna odjeća i obuća</t>
  </si>
  <si>
    <t>Usluge telefona,pošte i prijevoza</t>
  </si>
  <si>
    <t>Usluge tekućeg i invest.održavanja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</si>
  <si>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</si>
  <si>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</si>
  <si>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</si>
  <si>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</si>
  <si>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</si>
  <si>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osobama izvan radnog odnosa</t>
  </si>
  <si>
    <t>Naknade ost.trošk.osobama izvan rad.odnosa</t>
  </si>
  <si>
    <t>Premije osiguranja</t>
  </si>
  <si>
    <t>Reprezentacija</t>
  </si>
  <si>
    <t>Naknade i pristojbe</t>
  </si>
  <si>
    <t>Bankarske usluge i usluge pl.prometa</t>
  </si>
  <si>
    <t>Uredska oprema i namještaj</t>
  </si>
  <si>
    <t>Uređaji, strojevi i oprema za ost.namjene</t>
  </si>
  <si>
    <t>Knjige u knjižnicama</t>
  </si>
  <si>
    <t>Opći prihodi i primici- županijski proračun</t>
  </si>
  <si>
    <t>UKUPNO:</t>
  </si>
  <si>
    <t>Rashodi za dodatna ulaganja na nefinancijskoj imovini</t>
  </si>
  <si>
    <t>Dodatna ulaganja na građevinskim objektima</t>
  </si>
  <si>
    <t>Usluge promidžbe i informiranja</t>
  </si>
  <si>
    <t>Program 1001  Pojačani standard u školstvu</t>
  </si>
  <si>
    <t>Program 1003  Tekuće i investicijsko održavanje u školstvu</t>
  </si>
  <si>
    <t>Aktivnost A100001 Tekuće i investicijsko održavanje u školstvu</t>
  </si>
  <si>
    <t>Zakupnine i najamnine</t>
  </si>
  <si>
    <t>Tekući projekt T100003 Natjecanja</t>
  </si>
  <si>
    <t>Aktivnost A100001 Rashodi poslovanja</t>
  </si>
  <si>
    <t>Pomoći - državni proračun</t>
  </si>
  <si>
    <t>Pomoći - AZOO</t>
  </si>
  <si>
    <t>Pomoći - HZZ</t>
  </si>
  <si>
    <t>Tekući projekt T100002 Županijska stručna vijeća</t>
  </si>
  <si>
    <t>Prihodi od posebne namjene</t>
  </si>
  <si>
    <t>Zatezne kamate</t>
  </si>
  <si>
    <t>Oprema za održavanje i zaštitu</t>
  </si>
  <si>
    <t>OŠ "STJEPAN RADIĆ", BOŽJAKOVINA</t>
  </si>
  <si>
    <t>OIB: 88416031045</t>
  </si>
  <si>
    <t>PRIHODI OD PRODAJE NEFINANCIJSKE IMOVINE</t>
  </si>
  <si>
    <t>Naknade za rad predstavničkih i izvršnih tijela, povjerenstava i sl.</t>
  </si>
  <si>
    <t>Usluge telefona, pošte i prijev.</t>
  </si>
  <si>
    <t xml:space="preserve">Usluge promidžbe i informiranja </t>
  </si>
  <si>
    <t>Ostali nespomenuti rashodi poslo.</t>
  </si>
  <si>
    <t>Pomoći - gradski/općinski proračun</t>
  </si>
  <si>
    <t xml:space="preserve"> </t>
  </si>
  <si>
    <t xml:space="preserve">RASHODI POSLOVANJA </t>
  </si>
  <si>
    <t xml:space="preserve">PRIHODI/RASHODI TEKUĆA GODINA </t>
  </si>
  <si>
    <t>Prijedlog plana za 2018.</t>
  </si>
  <si>
    <t>Projekcija plana za 2019.</t>
  </si>
  <si>
    <t>Projekcija plana za 2020</t>
  </si>
  <si>
    <t>VIŠKOVI/MANJKOVI</t>
  </si>
  <si>
    <t xml:space="preserve">UKUPAN DONOS VIŠKA/MANJKA IZ PRETHODNE(IH) GODINA </t>
  </si>
  <si>
    <t>VIŠAK/MANJAK IZ PRETHODNE(IH) GODINE KOJI ĆE SE POKRITI/RASPOREDITI</t>
  </si>
  <si>
    <t xml:space="preserve">RAČUN FINANCIRANJA </t>
  </si>
  <si>
    <t xml:space="preserve">PLAN PRIHODA I PRIMITAKA </t>
  </si>
  <si>
    <t>2020.</t>
  </si>
  <si>
    <t>Ukupno prihodi i primici za 2020.</t>
  </si>
  <si>
    <t>Troškovi sudskih postupaka</t>
  </si>
  <si>
    <t>Članarine i norme</t>
  </si>
  <si>
    <t>Pristrojbe i naknade</t>
  </si>
  <si>
    <t>Pristojbe i naknade</t>
  </si>
  <si>
    <t>Program 1001  Minimalni standard u osnovnom školstvu - materijalni i financijski rashodi</t>
  </si>
  <si>
    <t>Tekući projekt T100027 Međunarodna suradnja</t>
  </si>
  <si>
    <t>Ostale naknade građ. i kuć. iz proračuna</t>
  </si>
  <si>
    <t>Naknade građ i kuć. U naravi</t>
  </si>
  <si>
    <t>Nakn. Građanima i kućanstvima na temelju osiguranja i druge naknade</t>
  </si>
  <si>
    <t xml:space="preserve">Ravnatelj: </t>
  </si>
  <si>
    <t>____________________________</t>
  </si>
  <si>
    <t xml:space="preserve">          (Jure Mišković, prof)</t>
  </si>
  <si>
    <t>Projekcija plana za 2021.</t>
  </si>
  <si>
    <t>2021.</t>
  </si>
  <si>
    <t>Ukupno prihodi i primici za 2021.</t>
  </si>
  <si>
    <t>Sportska i glazbena oprema</t>
  </si>
  <si>
    <t xml:space="preserve"> Plan za 2020.</t>
  </si>
  <si>
    <t>Projekcija plana za 2022.</t>
  </si>
  <si>
    <t>2022.</t>
  </si>
  <si>
    <t>Ukupno prihodi i primici za 2022.</t>
  </si>
  <si>
    <t>FINANCIJSKI PLAN  RASHODA I IZDATAKA</t>
  </si>
  <si>
    <t>Financijski  plan za 2020.</t>
  </si>
  <si>
    <r>
      <t>FINANCIJSKI PLAN (OŠ ˇSTJEPAN RADIĆˇ BOŽJAKOVINA-14234</t>
    </r>
    <r>
      <rPr>
        <b/>
        <sz val="10"/>
        <color indexed="8"/>
        <rFont val="Arial"/>
        <family val="2"/>
      </rPr>
      <t>)  ZA 2020. S PROJEKCIJAMA ZA 2021.I 2022.</t>
    </r>
  </si>
  <si>
    <t>Razdjel 003 UPRAVNI ODJEL ZA POLJOPRIVREDU</t>
  </si>
  <si>
    <t>Glava 003006 PROJEKTI I PROGRAMI EU</t>
  </si>
  <si>
    <t>Glavni program P52 PROJEKTI I PROGRAMI  EU</t>
  </si>
  <si>
    <t>Razdjel 004 UPRAVNI ODJEL ZA PROSVJETU,KULTURU, SPORT I TEHNIČKU KULTURU</t>
  </si>
  <si>
    <t>Glava 004002 OSNOVNO ŠKOLSTVO</t>
  </si>
  <si>
    <t>Aktivnost A100002 Tekuće i investicijsko održavanje-minimalni standard</t>
  </si>
  <si>
    <t>Glava 004004 ŠKOLSTVO-OSTALE IZVAN DECENTRALIZIRANE FUNKCIJE</t>
  </si>
  <si>
    <t>Glavni program P17 POTREBE IZNAD MINIMALNOG STANDARDA</t>
  </si>
  <si>
    <t>Glava 004008 OSNOVNE I SREDNJE ŠKOLE IZVAN ŽUPANIJSKOG PRORAČUNA</t>
  </si>
  <si>
    <t>Glavni program P63 PROGRAMI OSNOVNIH ŠKOLA IZVAN ŽUPANIJSKOG PRORAČUNA</t>
  </si>
  <si>
    <t>Vlastiti prihodi-3.3.</t>
  </si>
  <si>
    <t>Prihodi za posebne namjene- 4.L.</t>
  </si>
  <si>
    <t>Pomoći - državni proračun-5.K.</t>
  </si>
  <si>
    <t>Pomoći - AZOO-5.K.</t>
  </si>
  <si>
    <t>Pomoći - gradski /općinski proračun-5.K.</t>
  </si>
  <si>
    <t>Pomoći - HZZ-5.K.</t>
  </si>
  <si>
    <t>Donacije-6.3.</t>
  </si>
  <si>
    <t>Tekući projekt T100003 ŠKOLSKA KUHINJA</t>
  </si>
  <si>
    <t>Tekući projekt T100008 UČENIČKE ZADRUGE</t>
  </si>
  <si>
    <t>Tekući projekt T100011 OSPOSOBLJAVANJE BEZ ZASNIVANJA RADNOG ODNOSA</t>
  </si>
  <si>
    <t>Tekući projekt T100012 OPREMA ŠKOLA</t>
  </si>
  <si>
    <t>Tekući projekt T100013 DODATNA ULAGANJA</t>
  </si>
  <si>
    <t>Tekući projekt T100020 NABAVA UDŽBENIKA ZA UČENIKE</t>
  </si>
  <si>
    <t>Program 1001 PROGRAMI OSNOVNIH ŠKOLA IZVAN ŽUPANIJSKOG PRORAČUNA</t>
  </si>
  <si>
    <t>Aktivnost A100002 ADMIN.,TEHNIČKO I STRUČNO OSOBLJE</t>
  </si>
  <si>
    <t>Tekući projekt T100001 Županijska stručna vijeća</t>
  </si>
  <si>
    <t>Tekući Projekt T100011 NOVA ŠKOLSKA SHEMA VOĆA I POVRĆA TE MLIJEKA I MLIJEČNIH PROIZVODA</t>
  </si>
  <si>
    <t xml:space="preserve">Tekući projekt T100031 Prsten potpore III.- pomoćnici u nastavi </t>
  </si>
  <si>
    <t>GLAVNI PROGRAM P15 MINIMALNI STANDARD U OSNOVNOM ŠKOLSTVU</t>
  </si>
  <si>
    <t xml:space="preserve">Tekući projekt T100044 Financiranje nabave udžbenika u osnovnim školama </t>
  </si>
  <si>
    <t>Program 10001 POTICANJE KORIŠTENJA SREDSTAVA EU</t>
  </si>
  <si>
    <t>Prehrana- mlijeko</t>
  </si>
  <si>
    <t>Prehrana-voće</t>
  </si>
  <si>
    <t>Nakn. građanima i kuć. u naravi</t>
  </si>
  <si>
    <t>Program 1002 KAPITALNO ULAGANJE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</si>
</sst>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"/>
    <numFmt numFmtId="179" formatCode="[$-41A]d\.\ mmmm\ yyyy\."/>
    <numFmt numFmtId="180" formatCode="#,##0.00_ ;[Red]\-#,##0.00\ "/>
    <numFmt numFmtId="181" formatCode="#,##0.0"/>
    <numFmt numFmtId="182" formatCode="0.0"/>
    <numFmt numFmtId="183" formatCode="#,##0.00\ _k_n"/>
    <numFmt numFmtId="184" formatCode="#,##0.00\ &quot;kn&quot;"/>
    <numFmt numFmtId="185" formatCode="#,##0.00_ ;\-#,##0.00\ 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sz val="11"/>
      <color indexed="63"/>
      <name val="Calibri"/>
      <family val="2"/>
    </font>
    <font>
      <sz val="11"/>
      <name val="Calibri"/>
      <family val="2"/>
    </font>
    <font>
      <b/>
      <i/>
      <sz val="10"/>
      <name val="Arial"/>
      <family val="2"/>
    </font>
    <font>
      <u val="single"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MS Sans Serif"/>
      <family val="0"/>
    </font>
    <font>
      <sz val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</fills>
  <borders count="6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17" fillId="34" borderId="7" applyNumberFormat="0" applyAlignment="0" applyProtection="0"/>
    <xf numFmtId="0" fontId="55" fillId="42" borderId="8" applyNumberFormat="0" applyAlignment="0" applyProtection="0"/>
    <xf numFmtId="0" fontId="15" fillId="0" borderId="9" applyNumberFormat="0" applyFill="0" applyAlignment="0" applyProtection="0"/>
    <xf numFmtId="0" fontId="56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4" borderId="0" applyNumberFormat="0" applyBorder="0" applyAlignment="0" applyProtection="0"/>
    <xf numFmtId="9" fontId="1" fillId="0" borderId="0" applyFont="0" applyFill="0" applyBorder="0" applyAlignment="0" applyProtection="0"/>
    <xf numFmtId="0" fontId="61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2" fillId="45" borderId="14" applyNumberFormat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65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17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3" fontId="21" fillId="0" borderId="20" xfId="0" applyNumberFormat="1" applyFont="1" applyBorder="1" applyAlignment="1">
      <alignment/>
    </xf>
    <xf numFmtId="1" fontId="21" fillId="0" borderId="21" xfId="0" applyNumberFormat="1" applyFont="1" applyBorder="1" applyAlignment="1">
      <alignment wrapText="1"/>
    </xf>
    <xf numFmtId="3" fontId="21" fillId="0" borderId="22" xfId="0" applyNumberFormat="1" applyFont="1" applyBorder="1" applyAlignment="1">
      <alignment/>
    </xf>
    <xf numFmtId="1" fontId="22" fillId="0" borderId="23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25" xfId="0" applyNumberFormat="1" applyFont="1" applyFill="1" applyBorder="1" applyAlignment="1">
      <alignment horizontal="right" vertical="top" wrapText="1"/>
    </xf>
    <xf numFmtId="1" fontId="22" fillId="47" borderId="26" xfId="0" applyNumberFormat="1" applyFont="1" applyFill="1" applyBorder="1" applyAlignment="1">
      <alignment horizontal="left" wrapText="1"/>
    </xf>
    <xf numFmtId="1" fontId="22" fillId="0" borderId="25" xfId="0" applyNumberFormat="1" applyFont="1" applyFill="1" applyBorder="1" applyAlignment="1">
      <alignment horizontal="right" vertical="top" wrapText="1"/>
    </xf>
    <xf numFmtId="1" fontId="22" fillId="0" borderId="26" xfId="0" applyNumberFormat="1" applyFont="1" applyFill="1" applyBorder="1" applyAlignment="1">
      <alignment horizontal="left" wrapText="1"/>
    </xf>
    <xf numFmtId="0" fontId="22" fillId="0" borderId="27" xfId="0" applyFont="1" applyBorder="1" applyAlignment="1">
      <alignment vertical="center" wrapText="1"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3" fontId="21" fillId="0" borderId="28" xfId="0" applyNumberFormat="1" applyFont="1" applyBorder="1" applyAlignment="1">
      <alignment horizontal="right"/>
    </xf>
    <xf numFmtId="3" fontId="21" fillId="0" borderId="20" xfId="0" applyNumberFormat="1" applyFont="1" applyBorder="1" applyAlignment="1">
      <alignment horizontal="right"/>
    </xf>
    <xf numFmtId="3" fontId="21" fillId="0" borderId="29" xfId="0" applyNumberFormat="1" applyFont="1" applyBorder="1" applyAlignment="1">
      <alignment horizontal="right"/>
    </xf>
    <xf numFmtId="3" fontId="21" fillId="0" borderId="30" xfId="0" applyNumberFormat="1" applyFont="1" applyBorder="1" applyAlignment="1">
      <alignment horizontal="right"/>
    </xf>
    <xf numFmtId="3" fontId="21" fillId="0" borderId="22" xfId="0" applyNumberFormat="1" applyFont="1" applyBorder="1" applyAlignment="1">
      <alignment horizontal="right"/>
    </xf>
    <xf numFmtId="3" fontId="21" fillId="0" borderId="31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/>
    </xf>
    <xf numFmtId="3" fontId="21" fillId="0" borderId="33" xfId="0" applyNumberFormat="1" applyFont="1" applyBorder="1" applyAlignment="1">
      <alignment horizontal="right"/>
    </xf>
    <xf numFmtId="0" fontId="27" fillId="48" borderId="34" xfId="0" applyNumberFormat="1" applyFont="1" applyFill="1" applyBorder="1" applyAlignment="1" applyProtection="1">
      <alignment horizontal="center"/>
      <protection/>
    </xf>
    <xf numFmtId="0" fontId="27" fillId="48" borderId="34" xfId="0" applyNumberFormat="1" applyFont="1" applyFill="1" applyBorder="1" applyAlignment="1" applyProtection="1">
      <alignment horizontal="left" wrapText="1"/>
      <protection/>
    </xf>
    <xf numFmtId="0" fontId="27" fillId="49" borderId="34" xfId="0" applyNumberFormat="1" applyFont="1" applyFill="1" applyBorder="1" applyAlignment="1" applyProtection="1">
      <alignment horizontal="center"/>
      <protection/>
    </xf>
    <xf numFmtId="0" fontId="27" fillId="49" borderId="34" xfId="0" applyNumberFormat="1" applyFont="1" applyFill="1" applyBorder="1" applyAlignment="1" applyProtection="1">
      <alignment wrapText="1"/>
      <protection/>
    </xf>
    <xf numFmtId="0" fontId="27" fillId="0" borderId="34" xfId="0" applyNumberFormat="1" applyFont="1" applyFill="1" applyBorder="1" applyAlignment="1" applyProtection="1">
      <alignment horizontal="center"/>
      <protection/>
    </xf>
    <xf numFmtId="0" fontId="27" fillId="0" borderId="34" xfId="0" applyNumberFormat="1" applyFont="1" applyFill="1" applyBorder="1" applyAlignment="1" applyProtection="1">
      <alignment wrapText="1"/>
      <protection/>
    </xf>
    <xf numFmtId="0" fontId="25" fillId="0" borderId="34" xfId="0" applyNumberFormat="1" applyFont="1" applyFill="1" applyBorder="1" applyAlignment="1" applyProtection="1">
      <alignment horizontal="center"/>
      <protection/>
    </xf>
    <xf numFmtId="0" fontId="25" fillId="0" borderId="34" xfId="0" applyNumberFormat="1" applyFont="1" applyFill="1" applyBorder="1" applyAlignment="1" applyProtection="1">
      <alignment wrapText="1"/>
      <protection/>
    </xf>
    <xf numFmtId="0" fontId="25" fillId="0" borderId="34" xfId="0" applyNumberFormat="1" applyFont="1" applyFill="1" applyBorder="1" applyAlignment="1" applyProtection="1">
      <alignment/>
      <protection/>
    </xf>
    <xf numFmtId="0" fontId="27" fillId="48" borderId="34" xfId="0" applyNumberFormat="1" applyFont="1" applyFill="1" applyBorder="1" applyAlignment="1" applyProtection="1">
      <alignment wrapText="1"/>
      <protection/>
    </xf>
    <xf numFmtId="3" fontId="27" fillId="48" borderId="34" xfId="0" applyNumberFormat="1" applyFont="1" applyFill="1" applyBorder="1" applyAlignment="1" applyProtection="1">
      <alignment horizontal="center"/>
      <protection/>
    </xf>
    <xf numFmtId="3" fontId="27" fillId="48" borderId="34" xfId="0" applyNumberFormat="1" applyFont="1" applyFill="1" applyBorder="1" applyAlignment="1" applyProtection="1">
      <alignment wrapText="1"/>
      <protection/>
    </xf>
    <xf numFmtId="3" fontId="27" fillId="49" borderId="34" xfId="0" applyNumberFormat="1" applyFont="1" applyFill="1" applyBorder="1" applyAlignment="1" applyProtection="1">
      <alignment horizontal="center"/>
      <protection/>
    </xf>
    <xf numFmtId="3" fontId="27" fillId="49" borderId="34" xfId="0" applyNumberFormat="1" applyFont="1" applyFill="1" applyBorder="1" applyAlignment="1" applyProtection="1">
      <alignment wrapText="1"/>
      <protection/>
    </xf>
    <xf numFmtId="3" fontId="27" fillId="0" borderId="34" xfId="0" applyNumberFormat="1" applyFont="1" applyFill="1" applyBorder="1" applyAlignment="1" applyProtection="1">
      <alignment horizontal="center"/>
      <protection/>
    </xf>
    <xf numFmtId="3" fontId="27" fillId="0" borderId="34" xfId="0" applyNumberFormat="1" applyFont="1" applyFill="1" applyBorder="1" applyAlignment="1" applyProtection="1">
      <alignment wrapText="1"/>
      <protection/>
    </xf>
    <xf numFmtId="3" fontId="25" fillId="0" borderId="34" xfId="0" applyNumberFormat="1" applyFont="1" applyFill="1" applyBorder="1" applyAlignment="1" applyProtection="1">
      <alignment wrapText="1"/>
      <protection/>
    </xf>
    <xf numFmtId="3" fontId="27" fillId="48" borderId="34" xfId="0" applyNumberFormat="1" applyFont="1" applyFill="1" applyBorder="1" applyAlignment="1" applyProtection="1">
      <alignment horizontal="center" wrapText="1"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7" fillId="34" borderId="38" xfId="75" applyBorder="1" applyAlignment="1">
      <alignment/>
    </xf>
    <xf numFmtId="0" fontId="22" fillId="0" borderId="39" xfId="0" applyFont="1" applyBorder="1" applyAlignment="1">
      <alignment vertical="center" wrapText="1"/>
    </xf>
    <xf numFmtId="0" fontId="17" fillId="34" borderId="40" xfId="75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7" fillId="34" borderId="7" xfId="75" applyAlignment="1">
      <alignment horizontal="left"/>
    </xf>
    <xf numFmtId="1" fontId="17" fillId="34" borderId="43" xfId="75" applyNumberFormat="1" applyBorder="1" applyAlignment="1">
      <alignment horizontal="left" wrapText="1"/>
    </xf>
    <xf numFmtId="1" fontId="17" fillId="34" borderId="44" xfId="75" applyNumberFormat="1" applyBorder="1" applyAlignment="1">
      <alignment horizontal="left" wrapText="1"/>
    </xf>
    <xf numFmtId="1" fontId="17" fillId="34" borderId="45" xfId="75" applyNumberFormat="1" applyBorder="1" applyAlignment="1">
      <alignment horizontal="left" wrapText="1"/>
    </xf>
    <xf numFmtId="4" fontId="25" fillId="0" borderId="0" xfId="0" applyNumberFormat="1" applyFont="1" applyFill="1" applyBorder="1" applyAlignment="1" applyProtection="1">
      <alignment/>
      <protection/>
    </xf>
    <xf numFmtId="4" fontId="27" fillId="24" borderId="34" xfId="0" applyNumberFormat="1" applyFont="1" applyFill="1" applyBorder="1" applyAlignment="1" applyProtection="1">
      <alignment/>
      <protection/>
    </xf>
    <xf numFmtId="4" fontId="0" fillId="0" borderId="46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21" fillId="0" borderId="47" xfId="0" applyNumberFormat="1" applyFont="1" applyBorder="1" applyAlignment="1">
      <alignment/>
    </xf>
    <xf numFmtId="4" fontId="21" fillId="0" borderId="47" xfId="0" applyNumberFormat="1" applyFont="1" applyBorder="1" applyAlignment="1">
      <alignment horizontal="right"/>
    </xf>
    <xf numFmtId="4" fontId="21" fillId="0" borderId="23" xfId="0" applyNumberFormat="1" applyFont="1" applyBorder="1" applyAlignment="1">
      <alignment horizontal="right"/>
    </xf>
    <xf numFmtId="4" fontId="40" fillId="34" borderId="48" xfId="75" applyNumberFormat="1" applyFont="1" applyBorder="1" applyAlignment="1">
      <alignment/>
    </xf>
    <xf numFmtId="1" fontId="25" fillId="0" borderId="34" xfId="0" applyNumberFormat="1" applyFont="1" applyFill="1" applyBorder="1" applyAlignment="1" applyProtection="1">
      <alignment horizontal="center"/>
      <protection/>
    </xf>
    <xf numFmtId="1" fontId="22" fillId="0" borderId="47" xfId="0" applyNumberFormat="1" applyFont="1" applyBorder="1" applyAlignment="1">
      <alignment wrapText="1"/>
    </xf>
    <xf numFmtId="4" fontId="21" fillId="0" borderId="49" xfId="0" applyNumberFormat="1" applyFont="1" applyBorder="1" applyAlignment="1">
      <alignment/>
    </xf>
    <xf numFmtId="4" fontId="0" fillId="0" borderId="42" xfId="0" applyNumberFormat="1" applyBorder="1" applyAlignment="1">
      <alignment/>
    </xf>
    <xf numFmtId="0" fontId="17" fillId="34" borderId="50" xfId="75" applyBorder="1" applyAlignment="1">
      <alignment/>
    </xf>
    <xf numFmtId="0" fontId="21" fillId="0" borderId="51" xfId="0" applyFont="1" applyBorder="1" applyAlignment="1">
      <alignment/>
    </xf>
    <xf numFmtId="4" fontId="40" fillId="34" borderId="41" xfId="75" applyNumberFormat="1" applyFont="1" applyBorder="1" applyAlignment="1">
      <alignment/>
    </xf>
    <xf numFmtId="0" fontId="0" fillId="0" borderId="52" xfId="0" applyBorder="1" applyAlignment="1">
      <alignment/>
    </xf>
    <xf numFmtId="4" fontId="40" fillId="34" borderId="37" xfId="75" applyNumberFormat="1" applyFont="1" applyBorder="1" applyAlignment="1">
      <alignment/>
    </xf>
    <xf numFmtId="0" fontId="0" fillId="0" borderId="53" xfId="0" applyBorder="1" applyAlignment="1">
      <alignment/>
    </xf>
    <xf numFmtId="0" fontId="17" fillId="34" borderId="54" xfId="75" applyBorder="1" applyAlignment="1">
      <alignment horizontal="left"/>
    </xf>
    <xf numFmtId="0" fontId="17" fillId="34" borderId="55" xfId="75" applyBorder="1" applyAlignment="1">
      <alignment horizontal="left"/>
    </xf>
    <xf numFmtId="0" fontId="17" fillId="34" borderId="34" xfId="75" applyBorder="1" applyAlignment="1">
      <alignment horizontal="left"/>
    </xf>
    <xf numFmtId="0" fontId="0" fillId="0" borderId="56" xfId="0" applyBorder="1" applyAlignment="1">
      <alignment/>
    </xf>
    <xf numFmtId="1" fontId="21" fillId="0" borderId="57" xfId="0" applyNumberFormat="1" applyFont="1" applyBorder="1" applyAlignment="1">
      <alignment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66" fillId="0" borderId="34" xfId="0" applyFont="1" applyBorder="1" applyAlignment="1">
      <alignment horizontal="center" vertical="center" wrapText="1"/>
    </xf>
    <xf numFmtId="180" fontId="66" fillId="0" borderId="34" xfId="0" applyNumberFormat="1" applyFont="1" applyBorder="1" applyAlignment="1">
      <alignment horizontal="right" vertical="center"/>
    </xf>
    <xf numFmtId="180" fontId="67" fillId="0" borderId="34" xfId="0" applyNumberFormat="1" applyFont="1" applyBorder="1" applyAlignment="1">
      <alignment horizontal="right" vertical="center"/>
    </xf>
    <xf numFmtId="0" fontId="66" fillId="0" borderId="34" xfId="0" applyFont="1" applyBorder="1" applyAlignment="1">
      <alignment horizontal="right" vertical="center" wrapText="1"/>
    </xf>
    <xf numFmtId="0" fontId="67" fillId="0" borderId="34" xfId="0" applyFont="1" applyBorder="1" applyAlignment="1">
      <alignment horizontal="right" vertical="center"/>
    </xf>
    <xf numFmtId="0" fontId="67" fillId="0" borderId="34" xfId="0" applyFont="1" applyBorder="1" applyAlignment="1">
      <alignment horizontal="right" vertical="center" wrapText="1"/>
    </xf>
    <xf numFmtId="0" fontId="66" fillId="0" borderId="34" xfId="0" applyFont="1" applyBorder="1" applyAlignment="1">
      <alignment horizontal="right" vertical="center"/>
    </xf>
    <xf numFmtId="0" fontId="66" fillId="0" borderId="0" xfId="0" applyFont="1" applyBorder="1" applyAlignment="1">
      <alignment vertical="center" wrapText="1"/>
    </xf>
    <xf numFmtId="0" fontId="68" fillId="0" borderId="0" xfId="0" applyFont="1" applyBorder="1" applyAlignment="1">
      <alignment vertical="center"/>
    </xf>
    <xf numFmtId="3" fontId="66" fillId="0" borderId="34" xfId="0" applyNumberFormat="1" applyFont="1" applyBorder="1" applyAlignment="1">
      <alignment horizontal="right" vertical="center"/>
    </xf>
    <xf numFmtId="0" fontId="25" fillId="0" borderId="34" xfId="0" applyNumberFormat="1" applyFont="1" applyFill="1" applyBorder="1" applyAlignment="1" applyProtection="1">
      <alignment horizontal="center"/>
      <protection/>
    </xf>
    <xf numFmtId="0" fontId="25" fillId="0" borderId="34" xfId="0" applyNumberFormat="1" applyFont="1" applyFill="1" applyBorder="1" applyAlignment="1" applyProtection="1">
      <alignment wrapText="1"/>
      <protection/>
    </xf>
    <xf numFmtId="0" fontId="66" fillId="0" borderId="53" xfId="0" applyFont="1" applyBorder="1" applyAlignment="1">
      <alignment horizontal="center" vertical="center" wrapText="1"/>
    </xf>
    <xf numFmtId="0" fontId="66" fillId="0" borderId="37" xfId="0" applyFont="1" applyBorder="1" applyAlignment="1">
      <alignment horizontal="center" vertical="center" wrapText="1"/>
    </xf>
    <xf numFmtId="0" fontId="66" fillId="0" borderId="29" xfId="0" applyFont="1" applyBorder="1" applyAlignment="1">
      <alignment vertical="center"/>
    </xf>
    <xf numFmtId="0" fontId="68" fillId="0" borderId="20" xfId="0" applyFont="1" applyBorder="1" applyAlignment="1">
      <alignment vertical="center"/>
    </xf>
    <xf numFmtId="0" fontId="27" fillId="50" borderId="34" xfId="0" applyNumberFormat="1" applyFont="1" applyFill="1" applyBorder="1" applyAlignment="1" applyProtection="1">
      <alignment wrapText="1"/>
      <protection/>
    </xf>
    <xf numFmtId="0" fontId="25" fillId="50" borderId="34" xfId="0" applyNumberFormat="1" applyFont="1" applyFill="1" applyBorder="1" applyAlignment="1" applyProtection="1">
      <alignment horizontal="center"/>
      <protection/>
    </xf>
    <xf numFmtId="0" fontId="25" fillId="51" borderId="34" xfId="0" applyNumberFormat="1" applyFont="1" applyFill="1" applyBorder="1" applyAlignment="1" applyProtection="1">
      <alignment horizontal="center"/>
      <protection/>
    </xf>
    <xf numFmtId="0" fontId="27" fillId="51" borderId="34" xfId="0" applyNumberFormat="1" applyFont="1" applyFill="1" applyBorder="1" applyAlignment="1" applyProtection="1">
      <alignment wrapText="1"/>
      <protection/>
    </xf>
    <xf numFmtId="4" fontId="66" fillId="0" borderId="34" xfId="0" applyNumberFormat="1" applyFont="1" applyBorder="1" applyAlignment="1">
      <alignment horizontal="right" vertical="center" wrapText="1"/>
    </xf>
    <xf numFmtId="2" fontId="67" fillId="0" borderId="34" xfId="0" applyNumberFormat="1" applyFont="1" applyBorder="1" applyAlignment="1">
      <alignment horizontal="right" vertical="center"/>
    </xf>
    <xf numFmtId="2" fontId="66" fillId="0" borderId="34" xfId="0" applyNumberFormat="1" applyFont="1" applyBorder="1" applyAlignment="1">
      <alignment horizontal="right" vertical="center"/>
    </xf>
    <xf numFmtId="2" fontId="68" fillId="0" borderId="0" xfId="0" applyNumberFormat="1" applyFont="1" applyBorder="1" applyAlignment="1">
      <alignment vertical="center"/>
    </xf>
    <xf numFmtId="0" fontId="43" fillId="0" borderId="0" xfId="0" applyNumberFormat="1" applyFont="1" applyFill="1" applyBorder="1" applyAlignment="1" applyProtection="1">
      <alignment/>
      <protection/>
    </xf>
    <xf numFmtId="4" fontId="21" fillId="0" borderId="0" xfId="0" applyNumberFormat="1" applyFont="1" applyAlignment="1">
      <alignment/>
    </xf>
    <xf numFmtId="43" fontId="25" fillId="0" borderId="0" xfId="0" applyNumberFormat="1" applyFont="1" applyFill="1" applyBorder="1" applyAlignment="1" applyProtection="1">
      <alignment/>
      <protection/>
    </xf>
    <xf numFmtId="4" fontId="40" fillId="34" borderId="34" xfId="75" applyNumberFormat="1" applyFont="1" applyBorder="1" applyAlignment="1">
      <alignment/>
    </xf>
    <xf numFmtId="183" fontId="26" fillId="52" borderId="34" xfId="0" applyNumberFormat="1" applyFont="1" applyFill="1" applyBorder="1" applyAlignment="1" applyProtection="1">
      <alignment wrapText="1"/>
      <protection/>
    </xf>
    <xf numFmtId="185" fontId="26" fillId="28" borderId="34" xfId="0" applyNumberFormat="1" applyFont="1" applyFill="1" applyBorder="1" applyAlignment="1" applyProtection="1">
      <alignment/>
      <protection/>
    </xf>
    <xf numFmtId="0" fontId="26" fillId="52" borderId="34" xfId="0" applyNumberFormat="1" applyFont="1" applyFill="1" applyBorder="1" applyAlignment="1" applyProtection="1">
      <alignment/>
      <protection/>
    </xf>
    <xf numFmtId="4" fontId="26" fillId="52" borderId="34" xfId="0" applyNumberFormat="1" applyFont="1" applyFill="1" applyBorder="1" applyAlignment="1" applyProtection="1">
      <alignment/>
      <protection/>
    </xf>
    <xf numFmtId="4" fontId="26" fillId="28" borderId="34" xfId="0" applyNumberFormat="1" applyFont="1" applyFill="1" applyBorder="1" applyAlignment="1" applyProtection="1">
      <alignment/>
      <protection/>
    </xf>
    <xf numFmtId="0" fontId="26" fillId="28" borderId="34" xfId="0" applyNumberFormat="1" applyFont="1" applyFill="1" applyBorder="1" applyAlignment="1" applyProtection="1">
      <alignment/>
      <protection/>
    </xf>
    <xf numFmtId="4" fontId="44" fillId="50" borderId="34" xfId="0" applyNumberFormat="1" applyFont="1" applyFill="1" applyBorder="1" applyAlignment="1" applyProtection="1">
      <alignment/>
      <protection/>
    </xf>
    <xf numFmtId="3" fontId="44" fillId="50" borderId="34" xfId="0" applyNumberFormat="1" applyFont="1" applyFill="1" applyBorder="1" applyAlignment="1" applyProtection="1">
      <alignment/>
      <protection/>
    </xf>
    <xf numFmtId="4" fontId="44" fillId="51" borderId="34" xfId="0" applyNumberFormat="1" applyFont="1" applyFill="1" applyBorder="1" applyAlignment="1" applyProtection="1">
      <alignment/>
      <protection/>
    </xf>
    <xf numFmtId="3" fontId="44" fillId="51" borderId="34" xfId="0" applyNumberFormat="1" applyFont="1" applyFill="1" applyBorder="1" applyAlignment="1" applyProtection="1">
      <alignment/>
      <protection/>
    </xf>
    <xf numFmtId="4" fontId="44" fillId="0" borderId="34" xfId="0" applyNumberFormat="1" applyFont="1" applyFill="1" applyBorder="1" applyAlignment="1" applyProtection="1">
      <alignment/>
      <protection/>
    </xf>
    <xf numFmtId="3" fontId="44" fillId="0" borderId="34" xfId="0" applyNumberFormat="1" applyFont="1" applyFill="1" applyBorder="1" applyAlignment="1" applyProtection="1">
      <alignment/>
      <protection/>
    </xf>
    <xf numFmtId="4" fontId="26" fillId="52" borderId="34" xfId="0" applyNumberFormat="1" applyFont="1" applyFill="1" applyBorder="1" applyAlignment="1" applyProtection="1">
      <alignment horizontal="right"/>
      <protection/>
    </xf>
    <xf numFmtId="4" fontId="26" fillId="52" borderId="34" xfId="0" applyNumberFormat="1" applyFont="1" applyFill="1" applyBorder="1" applyAlignment="1" applyProtection="1">
      <alignment wrapText="1"/>
      <protection/>
    </xf>
    <xf numFmtId="4" fontId="26" fillId="28" borderId="34" xfId="0" applyNumberFormat="1" applyFont="1" applyFill="1" applyBorder="1" applyAlignment="1" applyProtection="1">
      <alignment horizontal="right"/>
      <protection/>
    </xf>
    <xf numFmtId="4" fontId="26" fillId="48" borderId="34" xfId="0" applyNumberFormat="1" applyFont="1" applyFill="1" applyBorder="1" applyAlignment="1" applyProtection="1">
      <alignment horizontal="right"/>
      <protection/>
    </xf>
    <xf numFmtId="4" fontId="26" fillId="49" borderId="34" xfId="0" applyNumberFormat="1" applyFont="1" applyFill="1" applyBorder="1" applyAlignment="1" applyProtection="1">
      <alignment/>
      <protection/>
    </xf>
    <xf numFmtId="3" fontId="26" fillId="49" borderId="34" xfId="0" applyNumberFormat="1" applyFont="1" applyFill="1" applyBorder="1" applyAlignment="1" applyProtection="1">
      <alignment/>
      <protection/>
    </xf>
    <xf numFmtId="4" fontId="26" fillId="0" borderId="34" xfId="0" applyNumberFormat="1" applyFont="1" applyFill="1" applyBorder="1" applyAlignment="1" applyProtection="1">
      <alignment/>
      <protection/>
    </xf>
    <xf numFmtId="3" fontId="26" fillId="0" borderId="34" xfId="0" applyNumberFormat="1" applyFont="1" applyFill="1" applyBorder="1" applyAlignment="1" applyProtection="1">
      <alignment/>
      <protection/>
    </xf>
    <xf numFmtId="3" fontId="45" fillId="0" borderId="34" xfId="0" applyNumberFormat="1" applyFont="1" applyFill="1" applyBorder="1" applyAlignment="1" applyProtection="1">
      <alignment/>
      <protection/>
    </xf>
    <xf numFmtId="3" fontId="44" fillId="0" borderId="34" xfId="0" applyNumberFormat="1" applyFont="1" applyFill="1" applyBorder="1" applyAlignment="1" applyProtection="1">
      <alignment horizontal="right"/>
      <protection/>
    </xf>
    <xf numFmtId="4" fontId="26" fillId="0" borderId="34" xfId="0" applyNumberFormat="1" applyFont="1" applyFill="1" applyBorder="1" applyAlignment="1" applyProtection="1">
      <alignment/>
      <protection/>
    </xf>
    <xf numFmtId="0" fontId="44" fillId="0" borderId="34" xfId="0" applyNumberFormat="1" applyFont="1" applyFill="1" applyBorder="1" applyAlignment="1" applyProtection="1">
      <alignment/>
      <protection/>
    </xf>
    <xf numFmtId="4" fontId="26" fillId="19" borderId="34" xfId="0" applyNumberFormat="1" applyFont="1" applyFill="1" applyBorder="1" applyAlignment="1" applyProtection="1">
      <alignment/>
      <protection/>
    </xf>
    <xf numFmtId="4" fontId="26" fillId="48" borderId="34" xfId="0" applyNumberFormat="1" applyFont="1" applyFill="1" applyBorder="1" applyAlignment="1" applyProtection="1">
      <alignment/>
      <protection/>
    </xf>
    <xf numFmtId="3" fontId="26" fillId="48" borderId="34" xfId="0" applyNumberFormat="1" applyFont="1" applyFill="1" applyBorder="1" applyAlignment="1" applyProtection="1">
      <alignment/>
      <protection/>
    </xf>
    <xf numFmtId="4" fontId="26" fillId="53" borderId="34" xfId="0" applyNumberFormat="1" applyFont="1" applyFill="1" applyBorder="1" applyAlignment="1" applyProtection="1">
      <alignment/>
      <protection/>
    </xf>
    <xf numFmtId="4" fontId="44" fillId="53" borderId="34" xfId="0" applyNumberFormat="1" applyFont="1" applyFill="1" applyBorder="1" applyAlignment="1" applyProtection="1">
      <alignment/>
      <protection/>
    </xf>
    <xf numFmtId="4" fontId="26" fillId="54" borderId="34" xfId="0" applyNumberFormat="1" applyFont="1" applyFill="1" applyBorder="1" applyAlignment="1" applyProtection="1">
      <alignment/>
      <protection/>
    </xf>
    <xf numFmtId="4" fontId="26" fillId="50" borderId="34" xfId="0" applyNumberFormat="1" applyFont="1" applyFill="1" applyBorder="1" applyAlignment="1" applyProtection="1">
      <alignment/>
      <protection/>
    </xf>
    <xf numFmtId="4" fontId="26" fillId="51" borderId="34" xfId="0" applyNumberFormat="1" applyFont="1" applyFill="1" applyBorder="1" applyAlignment="1" applyProtection="1">
      <alignment/>
      <protection/>
    </xf>
    <xf numFmtId="4" fontId="44" fillId="0" borderId="34" xfId="0" applyNumberFormat="1" applyFont="1" applyFill="1" applyBorder="1" applyAlignment="1" applyProtection="1">
      <alignment horizontal="right"/>
      <protection/>
    </xf>
    <xf numFmtId="3" fontId="26" fillId="28" borderId="34" xfId="0" applyNumberFormat="1" applyFont="1" applyFill="1" applyBorder="1" applyAlignment="1" applyProtection="1">
      <alignment/>
      <protection/>
    </xf>
    <xf numFmtId="4" fontId="44" fillId="0" borderId="34" xfId="0" applyNumberFormat="1" applyFont="1" applyFill="1" applyBorder="1" applyAlignment="1" applyProtection="1">
      <alignment/>
      <protection/>
    </xf>
    <xf numFmtId="3" fontId="44" fillId="0" borderId="34" xfId="0" applyNumberFormat="1" applyFont="1" applyFill="1" applyBorder="1" applyAlignment="1" applyProtection="1">
      <alignment/>
      <protection/>
    </xf>
    <xf numFmtId="2" fontId="26" fillId="0" borderId="34" xfId="0" applyNumberFormat="1" applyFont="1" applyFill="1" applyBorder="1" applyAlignment="1" applyProtection="1">
      <alignment/>
      <protection/>
    </xf>
    <xf numFmtId="185" fontId="26" fillId="28" borderId="34" xfId="0" applyNumberFormat="1" applyFont="1" applyFill="1" applyBorder="1" applyAlignment="1" applyProtection="1">
      <alignment horizontal="right"/>
      <protection/>
    </xf>
    <xf numFmtId="4" fontId="24" fillId="24" borderId="34" xfId="0" applyNumberFormat="1" applyFont="1" applyFill="1" applyBorder="1" applyAlignment="1" applyProtection="1">
      <alignment/>
      <protection/>
    </xf>
    <xf numFmtId="4" fontId="26" fillId="24" borderId="34" xfId="0" applyNumberFormat="1" applyFont="1" applyFill="1" applyBorder="1" applyAlignment="1" applyProtection="1">
      <alignment/>
      <protection/>
    </xf>
    <xf numFmtId="0" fontId="23" fillId="0" borderId="34" xfId="0" applyNumberFormat="1" applyFont="1" applyFill="1" applyBorder="1" applyAlignment="1" applyProtection="1">
      <alignment wrapText="1"/>
      <protection/>
    </xf>
    <xf numFmtId="0" fontId="27" fillId="0" borderId="42" xfId="0" applyNumberFormat="1" applyFont="1" applyFill="1" applyBorder="1" applyAlignment="1" applyProtection="1">
      <alignment horizontal="center"/>
      <protection/>
    </xf>
    <xf numFmtId="0" fontId="39" fillId="0" borderId="42" xfId="0" applyNumberFormat="1" applyFont="1" applyFill="1" applyBorder="1" applyAlignment="1" applyProtection="1">
      <alignment wrapText="1"/>
      <protection/>
    </xf>
    <xf numFmtId="0" fontId="27" fillId="0" borderId="42" xfId="0" applyNumberFormat="1" applyFont="1" applyFill="1" applyBorder="1" applyAlignment="1" applyProtection="1">
      <alignment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0" fontId="26" fillId="34" borderId="18" xfId="0" applyNumberFormat="1" applyFont="1" applyFill="1" applyBorder="1" applyAlignment="1" applyProtection="1">
      <alignment horizontal="center" vertical="center" wrapText="1"/>
      <protection/>
    </xf>
    <xf numFmtId="0" fontId="66" fillId="0" borderId="18" xfId="0" applyFont="1" applyBorder="1" applyAlignment="1">
      <alignment horizontal="center" vertical="center" wrapText="1"/>
    </xf>
    <xf numFmtId="0" fontId="26" fillId="34" borderId="19" xfId="0" applyNumberFormat="1" applyFont="1" applyFill="1" applyBorder="1" applyAlignment="1" applyProtection="1">
      <alignment horizontal="center" vertical="center" wrapText="1"/>
      <protection/>
    </xf>
    <xf numFmtId="4" fontId="46" fillId="52" borderId="34" xfId="0" applyNumberFormat="1" applyFont="1" applyFill="1" applyBorder="1" applyAlignment="1" applyProtection="1">
      <alignment/>
      <protection/>
    </xf>
    <xf numFmtId="0" fontId="22" fillId="0" borderId="53" xfId="0" applyFont="1" applyBorder="1" applyAlignment="1">
      <alignment vertical="center" wrapText="1"/>
    </xf>
    <xf numFmtId="0" fontId="22" fillId="0" borderId="37" xfId="0" applyFont="1" applyBorder="1" applyAlignment="1">
      <alignment vertical="center" wrapText="1"/>
    </xf>
    <xf numFmtId="0" fontId="42" fillId="0" borderId="53" xfId="0" applyFont="1" applyBorder="1" applyAlignment="1">
      <alignment vertical="center" wrapText="1"/>
    </xf>
    <xf numFmtId="0" fontId="42" fillId="0" borderId="37" xfId="0" applyFont="1" applyBorder="1" applyAlignment="1">
      <alignment vertical="center" wrapText="1"/>
    </xf>
    <xf numFmtId="0" fontId="41" fillId="0" borderId="34" xfId="0" applyFont="1" applyBorder="1" applyAlignment="1">
      <alignment vertical="center" wrapText="1"/>
    </xf>
    <xf numFmtId="0" fontId="67" fillId="0" borderId="53" xfId="0" applyFont="1" applyBorder="1" applyAlignment="1">
      <alignment vertical="center" wrapText="1"/>
    </xf>
    <xf numFmtId="0" fontId="67" fillId="0" borderId="37" xfId="0" applyFont="1" applyBorder="1" applyAlignment="1">
      <alignment vertical="center" wrapText="1"/>
    </xf>
    <xf numFmtId="0" fontId="66" fillId="0" borderId="53" xfId="0" applyFont="1" applyBorder="1" applyAlignment="1">
      <alignment horizontal="center" vertical="center" wrapText="1"/>
    </xf>
    <xf numFmtId="0" fontId="66" fillId="0" borderId="37" xfId="0" applyFont="1" applyBorder="1" applyAlignment="1">
      <alignment horizontal="center" vertical="center" wrapText="1"/>
    </xf>
    <xf numFmtId="0" fontId="66" fillId="0" borderId="53" xfId="0" applyFont="1" applyBorder="1" applyAlignment="1">
      <alignment horizontal="left" vertical="center" wrapText="1"/>
    </xf>
    <xf numFmtId="0" fontId="66" fillId="0" borderId="37" xfId="0" applyFont="1" applyBorder="1" applyAlignment="1">
      <alignment horizontal="left" vertical="center" wrapText="1"/>
    </xf>
    <xf numFmtId="0" fontId="22" fillId="0" borderId="53" xfId="0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0" fontId="66" fillId="0" borderId="0" xfId="0" applyFont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4" fontId="22" fillId="0" borderId="47" xfId="0" applyNumberFormat="1" applyFont="1" applyBorder="1" applyAlignment="1">
      <alignment horizontal="center"/>
    </xf>
    <xf numFmtId="4" fontId="22" fillId="0" borderId="58" xfId="0" applyNumberFormat="1" applyFont="1" applyBorder="1" applyAlignment="1">
      <alignment horizontal="center"/>
    </xf>
    <xf numFmtId="4" fontId="22" fillId="0" borderId="59" xfId="0" applyNumberFormat="1" applyFont="1" applyBorder="1" applyAlignment="1">
      <alignment horizontal="center"/>
    </xf>
    <xf numFmtId="0" fontId="37" fillId="0" borderId="47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0" fontId="38" fillId="0" borderId="58" xfId="0" applyFont="1" applyFill="1" applyBorder="1" applyAlignment="1">
      <alignment horizontal="center" vertical="center"/>
    </xf>
    <xf numFmtId="0" fontId="38" fillId="0" borderId="59" xfId="0" applyFont="1" applyFill="1" applyBorder="1" applyAlignment="1">
      <alignment horizontal="center" vertical="center"/>
    </xf>
    <xf numFmtId="4" fontId="22" fillId="0" borderId="26" xfId="0" applyNumberFormat="1" applyFont="1" applyBorder="1" applyAlignment="1">
      <alignment horizontal="center"/>
    </xf>
    <xf numFmtId="4" fontId="22" fillId="0" borderId="60" xfId="0" applyNumberFormat="1" applyFont="1" applyBorder="1" applyAlignment="1">
      <alignment horizontal="center"/>
    </xf>
    <xf numFmtId="4" fontId="22" fillId="0" borderId="61" xfId="0" applyNumberFormat="1" applyFont="1" applyBorder="1" applyAlignment="1">
      <alignment horizontal="center"/>
    </xf>
    <xf numFmtId="0" fontId="28" fillId="0" borderId="51" xfId="0" applyNumberFormat="1" applyFont="1" applyFill="1" applyBorder="1" applyAlignment="1" applyProtection="1" quotePrefix="1">
      <alignment horizontal="left" wrapText="1"/>
      <protection/>
    </xf>
    <xf numFmtId="0" fontId="35" fillId="0" borderId="51" xfId="0" applyNumberFormat="1" applyFont="1" applyFill="1" applyBorder="1" applyAlignment="1" applyProtection="1">
      <alignment wrapText="1"/>
      <protection/>
    </xf>
    <xf numFmtId="0" fontId="27" fillId="28" borderId="34" xfId="0" applyNumberFormat="1" applyFont="1" applyFill="1" applyBorder="1" applyAlignment="1" applyProtection="1">
      <alignment horizontal="left" wrapText="1"/>
      <protection/>
    </xf>
    <xf numFmtId="0" fontId="21" fillId="52" borderId="53" xfId="0" applyNumberFormat="1" applyFont="1" applyFill="1" applyBorder="1" applyAlignment="1" applyProtection="1">
      <alignment horizontal="left"/>
      <protection/>
    </xf>
    <xf numFmtId="0" fontId="21" fillId="52" borderId="37" xfId="0" applyNumberFormat="1" applyFont="1" applyFill="1" applyBorder="1" applyAlignment="1" applyProtection="1">
      <alignment horizontal="left"/>
      <protection/>
    </xf>
    <xf numFmtId="0" fontId="27" fillId="54" borderId="53" xfId="0" applyNumberFormat="1" applyFont="1" applyFill="1" applyBorder="1" applyAlignment="1" applyProtection="1">
      <alignment horizontal="left" wrapText="1"/>
      <protection/>
    </xf>
    <xf numFmtId="0" fontId="27" fillId="54" borderId="37" xfId="0" applyNumberFormat="1" applyFont="1" applyFill="1" applyBorder="1" applyAlignment="1" applyProtection="1">
      <alignment horizontal="left" wrapText="1"/>
      <protection/>
    </xf>
    <xf numFmtId="0" fontId="27" fillId="52" borderId="53" xfId="0" applyNumberFormat="1" applyFont="1" applyFill="1" applyBorder="1" applyAlignment="1" applyProtection="1">
      <alignment horizontal="left" wrapText="1"/>
      <protection/>
    </xf>
    <xf numFmtId="0" fontId="27" fillId="52" borderId="37" xfId="0" applyNumberFormat="1" applyFont="1" applyFill="1" applyBorder="1" applyAlignment="1" applyProtection="1">
      <alignment horizontal="left" wrapText="1"/>
      <protection/>
    </xf>
    <xf numFmtId="0" fontId="28" fillId="0" borderId="62" xfId="0" applyNumberFormat="1" applyFont="1" applyFill="1" applyBorder="1" applyAlignment="1" applyProtection="1">
      <alignment horizontal="center" vertical="center"/>
      <protection/>
    </xf>
    <xf numFmtId="0" fontId="28" fillId="0" borderId="63" xfId="0" applyNumberFormat="1" applyFont="1" applyFill="1" applyBorder="1" applyAlignment="1" applyProtection="1">
      <alignment horizontal="center" vertical="center"/>
      <protection/>
    </xf>
    <xf numFmtId="3" fontId="27" fillId="19" borderId="34" xfId="0" applyNumberFormat="1" applyFont="1" applyFill="1" applyBorder="1" applyAlignment="1" applyProtection="1">
      <alignment horizontal="left" wrapText="1"/>
      <protection/>
    </xf>
    <xf numFmtId="0" fontId="27" fillId="52" borderId="24" xfId="0" applyNumberFormat="1" applyFont="1" applyFill="1" applyBorder="1" applyAlignment="1" applyProtection="1">
      <alignment horizontal="left" wrapText="1"/>
      <protection/>
    </xf>
    <xf numFmtId="0" fontId="27" fillId="28" borderId="53" xfId="0" applyNumberFormat="1" applyFont="1" applyFill="1" applyBorder="1" applyAlignment="1" applyProtection="1">
      <alignment horizontal="left" wrapText="1"/>
      <protection/>
    </xf>
    <xf numFmtId="0" fontId="27" fillId="28" borderId="24" xfId="0" applyNumberFormat="1" applyFont="1" applyFill="1" applyBorder="1" applyAlignment="1" applyProtection="1">
      <alignment horizontal="left" wrapText="1"/>
      <protection/>
    </xf>
    <xf numFmtId="0" fontId="27" fillId="28" borderId="37" xfId="0" applyNumberFormat="1" applyFont="1" applyFill="1" applyBorder="1" applyAlignment="1" applyProtection="1">
      <alignment horizontal="left" wrapText="1"/>
      <protection/>
    </xf>
    <xf numFmtId="0" fontId="27" fillId="28" borderId="53" xfId="0" applyNumberFormat="1" applyFont="1" applyFill="1" applyBorder="1" applyAlignment="1" applyProtection="1">
      <alignment horizontal="left"/>
      <protection/>
    </xf>
    <xf numFmtId="0" fontId="27" fillId="28" borderId="37" xfId="0" applyNumberFormat="1" applyFont="1" applyFill="1" applyBorder="1" applyAlignment="1" applyProtection="1">
      <alignment horizontal="left"/>
      <protection/>
    </xf>
    <xf numFmtId="3" fontId="27" fillId="52" borderId="34" xfId="0" applyNumberFormat="1" applyFont="1" applyFill="1" applyBorder="1" applyAlignment="1" applyProtection="1">
      <alignment horizontal="left" wrapText="1"/>
      <protection/>
    </xf>
    <xf numFmtId="0" fontId="24" fillId="52" borderId="53" xfId="0" applyNumberFormat="1" applyFont="1" applyFill="1" applyBorder="1" applyAlignment="1" applyProtection="1">
      <alignment horizontal="left" wrapText="1"/>
      <protection/>
    </xf>
    <xf numFmtId="0" fontId="24" fillId="52" borderId="37" xfId="0" applyNumberFormat="1" applyFont="1" applyFill="1" applyBorder="1" applyAlignment="1" applyProtection="1">
      <alignment horizontal="left" wrapText="1"/>
      <protection/>
    </xf>
    <xf numFmtId="0" fontId="27" fillId="28" borderId="34" xfId="0" applyNumberFormat="1" applyFont="1" applyFill="1" applyBorder="1" applyAlignment="1" applyProtection="1">
      <alignment horizontal="left"/>
      <protection/>
    </xf>
    <xf numFmtId="3" fontId="27" fillId="28" borderId="34" xfId="0" applyNumberFormat="1" applyFont="1" applyFill="1" applyBorder="1" applyAlignment="1" applyProtection="1">
      <alignment horizontal="left" wrapText="1"/>
      <protection/>
    </xf>
    <xf numFmtId="3" fontId="27" fillId="54" borderId="53" xfId="0" applyNumberFormat="1" applyFont="1" applyFill="1" applyBorder="1" applyAlignment="1" applyProtection="1">
      <alignment horizontal="left" vertical="center" wrapText="1"/>
      <protection/>
    </xf>
    <xf numFmtId="3" fontId="27" fillId="54" borderId="37" xfId="0" applyNumberFormat="1" applyFont="1" applyFill="1" applyBorder="1" applyAlignment="1" applyProtection="1">
      <alignment horizontal="left" vertical="center" wrapText="1"/>
      <protection/>
    </xf>
    <xf numFmtId="3" fontId="25" fillId="0" borderId="34" xfId="0" applyNumberFormat="1" applyFont="1" applyFill="1" applyBorder="1" applyAlignment="1" applyProtection="1">
      <alignment horizontal="center"/>
      <protection/>
    </xf>
    <xf numFmtId="3" fontId="27" fillId="19" borderId="34" xfId="0" applyNumberFormat="1" applyFont="1" applyFill="1" applyBorder="1" applyAlignment="1" applyProtection="1">
      <alignment horizontal="left"/>
      <protection/>
    </xf>
    <xf numFmtId="3" fontId="27" fillId="28" borderId="53" xfId="0" applyNumberFormat="1" applyFont="1" applyFill="1" applyBorder="1" applyAlignment="1" applyProtection="1">
      <alignment horizontal="left" wrapText="1"/>
      <protection/>
    </xf>
    <xf numFmtId="3" fontId="27" fillId="28" borderId="37" xfId="0" applyNumberFormat="1" applyFont="1" applyFill="1" applyBorder="1" applyAlignment="1" applyProtection="1">
      <alignment horizontal="left" wrapText="1"/>
      <protection/>
    </xf>
    <xf numFmtId="0" fontId="27" fillId="24" borderId="53" xfId="0" applyNumberFormat="1" applyFont="1" applyFill="1" applyBorder="1" applyAlignment="1" applyProtection="1">
      <alignment horizontal="center"/>
      <protection/>
    </xf>
    <xf numFmtId="0" fontId="27" fillId="24" borderId="37" xfId="0" applyNumberFormat="1" applyFont="1" applyFill="1" applyBorder="1" applyAlignment="1" applyProtection="1">
      <alignment horizontal="center"/>
      <protection/>
    </xf>
    <xf numFmtId="0" fontId="27" fillId="19" borderId="53" xfId="0" applyNumberFormat="1" applyFont="1" applyFill="1" applyBorder="1" applyAlignment="1" applyProtection="1">
      <alignment horizontal="left" wrapText="1"/>
      <protection/>
    </xf>
    <xf numFmtId="0" fontId="27" fillId="19" borderId="37" xfId="0" applyNumberFormat="1" applyFont="1" applyFill="1" applyBorder="1" applyAlignment="1" applyProtection="1">
      <alignment horizontal="left" wrapText="1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26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591175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1057275</xdr:colOff>
      <xdr:row>26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591175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19050</xdr:rowOff>
    </xdr:from>
    <xdr:to>
      <xdr:col>1</xdr:col>
      <xdr:colOff>0</xdr:colOff>
      <xdr:row>37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62012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19050</xdr:rowOff>
    </xdr:from>
    <xdr:to>
      <xdr:col>0</xdr:col>
      <xdr:colOff>1057275</xdr:colOff>
      <xdr:row>37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62012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H11" sqref="H11"/>
    </sheetView>
  </sheetViews>
  <sheetFormatPr defaultColWidth="11.421875" defaultRowHeight="12.75"/>
  <cols>
    <col min="1" max="1" width="0.42578125" style="1" customWidth="1"/>
    <col min="2" max="2" width="47.00390625" style="1" customWidth="1"/>
    <col min="3" max="3" width="17.140625" style="1" customWidth="1"/>
    <col min="4" max="4" width="17.28125" style="1" customWidth="1"/>
    <col min="5" max="5" width="16.8515625" style="1" customWidth="1"/>
    <col min="6" max="16384" width="11.421875" style="1" customWidth="1"/>
  </cols>
  <sheetData>
    <row r="1" spans="1:5" ht="48" customHeight="1">
      <c r="A1" s="220" t="s">
        <v>127</v>
      </c>
      <c r="B1" s="220"/>
      <c r="C1" s="220"/>
      <c r="D1" s="220"/>
      <c r="E1" s="220"/>
    </row>
    <row r="2" spans="1:5" s="53" customFormat="1" ht="25.5" customHeight="1">
      <c r="A2" s="220" t="s">
        <v>33</v>
      </c>
      <c r="B2" s="220"/>
      <c r="C2" s="220"/>
      <c r="D2" s="220"/>
      <c r="E2" s="220"/>
    </row>
    <row r="3" spans="1:5" ht="25.5" customHeight="1" hidden="1">
      <c r="A3" s="128"/>
      <c r="B3" s="128"/>
      <c r="C3" s="129"/>
      <c r="D3" s="129"/>
      <c r="E3" s="129"/>
    </row>
    <row r="4" spans="1:5" ht="9" customHeight="1" hidden="1">
      <c r="A4" s="214" t="s">
        <v>94</v>
      </c>
      <c r="B4" s="215"/>
      <c r="C4" s="130" t="s">
        <v>95</v>
      </c>
      <c r="D4" s="130" t="s">
        <v>96</v>
      </c>
      <c r="E4" s="130" t="s">
        <v>97</v>
      </c>
    </row>
    <row r="5" spans="1:5" ht="25.5" customHeight="1">
      <c r="A5" s="142"/>
      <c r="B5" s="143" t="s">
        <v>94</v>
      </c>
      <c r="C5" s="130" t="s">
        <v>121</v>
      </c>
      <c r="D5" s="130" t="s">
        <v>117</v>
      </c>
      <c r="E5" s="130" t="s">
        <v>122</v>
      </c>
    </row>
    <row r="6" spans="1:5" s="48" customFormat="1" ht="26.25" customHeight="1">
      <c r="A6" s="207" t="s">
        <v>34</v>
      </c>
      <c r="B6" s="208"/>
      <c r="C6" s="131">
        <f>'PLAN RASHODA I IZDATAKA'!C237</f>
        <v>15348348.7</v>
      </c>
      <c r="D6" s="131">
        <f>C6</f>
        <v>15348348.7</v>
      </c>
      <c r="E6" s="131">
        <f>C6</f>
        <v>15348348.7</v>
      </c>
    </row>
    <row r="7" spans="1:5" ht="15.75" customHeight="1">
      <c r="A7" s="207" t="s">
        <v>0</v>
      </c>
      <c r="B7" s="208"/>
      <c r="C7" s="131">
        <f>C6</f>
        <v>15348348.7</v>
      </c>
      <c r="D7" s="131">
        <f>C7</f>
        <v>15348348.7</v>
      </c>
      <c r="E7" s="131">
        <f>C7</f>
        <v>15348348.7</v>
      </c>
    </row>
    <row r="8" spans="1:5" ht="15.75" customHeight="1">
      <c r="A8" s="218" t="s">
        <v>86</v>
      </c>
      <c r="B8" s="219"/>
      <c r="C8" s="131"/>
      <c r="D8" s="131"/>
      <c r="E8" s="131"/>
    </row>
    <row r="9" spans="1:5" ht="12.75">
      <c r="A9" s="218" t="s">
        <v>35</v>
      </c>
      <c r="B9" s="219"/>
      <c r="C9" s="131">
        <f>C10+C11</f>
        <v>15348348.7</v>
      </c>
      <c r="D9" s="131">
        <f>C9</f>
        <v>15348348.7</v>
      </c>
      <c r="E9" s="131">
        <f>C9</f>
        <v>15348348.7</v>
      </c>
    </row>
    <row r="10" spans="1:5" ht="12.75" customHeight="1">
      <c r="A10" s="207" t="s">
        <v>1</v>
      </c>
      <c r="B10" s="208"/>
      <c r="C10" s="131">
        <f>'PLAN PRIHODA'!B18+'PLAN PRIHODA'!C13+'PLAN PRIHODA'!D11+'PLAN PRIHODA'!E8+'PLAN PRIHODA'!F8+'PLAN PRIHODA'!G8+'PLAN PRIHODA'!G11+'PLAN PRIHODA'!H6+'PLAN PRIHODA'!I15</f>
        <v>13945348.7</v>
      </c>
      <c r="D10" s="131">
        <f>C10</f>
        <v>13945348.7</v>
      </c>
      <c r="E10" s="131">
        <f>C10</f>
        <v>13945348.7</v>
      </c>
    </row>
    <row r="11" spans="1:5" ht="15.75" customHeight="1">
      <c r="A11" s="218" t="s">
        <v>2</v>
      </c>
      <c r="B11" s="219"/>
      <c r="C11" s="131">
        <f>'PLAN PRIHODA'!B19+'PLAN PRIHODA'!E9+'PLAN PRIHODA'!G9+'PLAN PRIHODA'!I16</f>
        <v>1403000</v>
      </c>
      <c r="D11" s="131">
        <f>C11</f>
        <v>1403000</v>
      </c>
      <c r="E11" s="131">
        <f>C11</f>
        <v>1403000</v>
      </c>
    </row>
    <row r="12" spans="1:5" ht="27.75" customHeight="1">
      <c r="A12" s="209" t="s">
        <v>3</v>
      </c>
      <c r="B12" s="210"/>
      <c r="C12" s="132">
        <f>SUM(C6-C9)</f>
        <v>0</v>
      </c>
      <c r="D12" s="132">
        <f>SUM(D6-D9)</f>
        <v>0</v>
      </c>
      <c r="E12" s="132">
        <f>SUM(E6-E9)</f>
        <v>0</v>
      </c>
    </row>
    <row r="13" spans="1:5" ht="21.75" customHeight="1">
      <c r="A13" s="211"/>
      <c r="B13" s="211"/>
      <c r="C13" s="211"/>
      <c r="D13" s="211"/>
      <c r="E13" s="211"/>
    </row>
    <row r="14" spans="1:5" ht="25.5" customHeight="1">
      <c r="A14" s="214" t="s">
        <v>98</v>
      </c>
      <c r="B14" s="215"/>
      <c r="C14" s="130" t="s">
        <v>121</v>
      </c>
      <c r="D14" s="130" t="s">
        <v>117</v>
      </c>
      <c r="E14" s="130" t="s">
        <v>122</v>
      </c>
    </row>
    <row r="15" spans="1:5" ht="28.5" customHeight="1">
      <c r="A15" s="216" t="s">
        <v>99</v>
      </c>
      <c r="B15" s="217"/>
      <c r="C15" s="150">
        <v>0</v>
      </c>
      <c r="D15" s="133"/>
      <c r="E15" s="133"/>
    </row>
    <row r="16" spans="1:5" ht="39.75" customHeight="1">
      <c r="A16" s="212" t="s">
        <v>100</v>
      </c>
      <c r="B16" s="213"/>
      <c r="C16" s="151">
        <v>0</v>
      </c>
      <c r="D16" s="134"/>
      <c r="E16" s="135"/>
    </row>
    <row r="17" spans="1:5" ht="21" customHeight="1">
      <c r="A17" s="211"/>
      <c r="B17" s="211"/>
      <c r="C17" s="211"/>
      <c r="D17" s="211"/>
      <c r="E17" s="211"/>
    </row>
    <row r="18" spans="1:5" ht="25.5" customHeight="1">
      <c r="A18" s="214" t="s">
        <v>101</v>
      </c>
      <c r="B18" s="215"/>
      <c r="C18" s="130" t="s">
        <v>121</v>
      </c>
      <c r="D18" s="130" t="s">
        <v>117</v>
      </c>
      <c r="E18" s="130" t="s">
        <v>122</v>
      </c>
    </row>
    <row r="19" spans="1:5" ht="20.25" customHeight="1">
      <c r="A19" s="207" t="s">
        <v>4</v>
      </c>
      <c r="B19" s="208"/>
      <c r="C19" s="152"/>
      <c r="D19" s="136"/>
      <c r="E19" s="136"/>
    </row>
    <row r="20" spans="1:5" ht="41.25" customHeight="1">
      <c r="A20" s="207" t="s">
        <v>5</v>
      </c>
      <c r="B20" s="208"/>
      <c r="C20" s="152"/>
      <c r="D20" s="136"/>
      <c r="E20" s="136"/>
    </row>
    <row r="21" spans="1:5" ht="33" customHeight="1">
      <c r="A21" s="209" t="s">
        <v>6</v>
      </c>
      <c r="B21" s="210"/>
      <c r="C21" s="151">
        <f>SUM(C19-C20)</f>
        <v>0</v>
      </c>
      <c r="D21" s="134"/>
      <c r="E21" s="134"/>
    </row>
    <row r="22" spans="1:5" ht="19.5" customHeight="1">
      <c r="A22" s="144"/>
      <c r="B22" s="137"/>
      <c r="C22" s="153"/>
      <c r="D22" s="138"/>
      <c r="E22" s="145"/>
    </row>
    <row r="23" spans="1:5" ht="28.5" customHeight="1">
      <c r="A23" s="207" t="s">
        <v>7</v>
      </c>
      <c r="B23" s="208"/>
      <c r="C23" s="152">
        <f>SUM(C12,C16,C21)</f>
        <v>0</v>
      </c>
      <c r="D23" s="139">
        <f>SUM(D12,D16,D21)</f>
        <v>0</v>
      </c>
      <c r="E23" s="139">
        <f>SUM(E12,E16,E21)</f>
        <v>0</v>
      </c>
    </row>
  </sheetData>
  <sheetProtection/>
  <mergeCells count="20">
    <mergeCell ref="A15:B15"/>
    <mergeCell ref="A18:B18"/>
    <mergeCell ref="A8:B8"/>
    <mergeCell ref="A1:E1"/>
    <mergeCell ref="A2:E2"/>
    <mergeCell ref="A9:B9"/>
    <mergeCell ref="A11:B11"/>
    <mergeCell ref="A12:B12"/>
    <mergeCell ref="A7:B7"/>
    <mergeCell ref="A4:B4"/>
    <mergeCell ref="A23:B23"/>
    <mergeCell ref="A21:B21"/>
    <mergeCell ref="A20:B20"/>
    <mergeCell ref="A19:B19"/>
    <mergeCell ref="A10:B10"/>
    <mergeCell ref="A6:B6"/>
    <mergeCell ref="A13:E13"/>
    <mergeCell ref="A16:B16"/>
    <mergeCell ref="A17:E17"/>
    <mergeCell ref="A14:B1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9"/>
  <sheetViews>
    <sheetView zoomScalePageLayoutView="0" workbookViewId="0" topLeftCell="A19">
      <selection activeCell="B20" sqref="B20"/>
    </sheetView>
  </sheetViews>
  <sheetFormatPr defaultColWidth="11.421875" defaultRowHeight="12.75"/>
  <cols>
    <col min="1" max="1" width="16.00390625" style="18" customWidth="1"/>
    <col min="2" max="2" width="13.28125" style="18" customWidth="1"/>
    <col min="3" max="3" width="9.140625" style="18" customWidth="1"/>
    <col min="4" max="4" width="11.421875" style="18" customWidth="1"/>
    <col min="5" max="5" width="13.7109375" style="49" customWidth="1"/>
    <col min="6" max="6" width="9.28125" style="1" customWidth="1"/>
    <col min="7" max="7" width="12.140625" style="1" customWidth="1"/>
    <col min="8" max="9" width="10.28125" style="1" customWidth="1"/>
    <col min="10" max="10" width="7.8515625" style="1" customWidth="1"/>
    <col min="11" max="11" width="14.28125" style="1" customWidth="1"/>
    <col min="12" max="12" width="7.8515625" style="1" customWidth="1"/>
    <col min="13" max="13" width="0" style="1" hidden="1" customWidth="1"/>
    <col min="14" max="14" width="11.7109375" style="1" bestFit="1" customWidth="1"/>
    <col min="15" max="16384" width="11.421875" style="1" customWidth="1"/>
  </cols>
  <sheetData>
    <row r="1" spans="1:9" ht="24" customHeight="1">
      <c r="A1" s="221" t="s">
        <v>102</v>
      </c>
      <c r="B1" s="221"/>
      <c r="C1" s="221"/>
      <c r="D1" s="221"/>
      <c r="E1" s="221"/>
      <c r="F1" s="221"/>
      <c r="G1" s="221"/>
      <c r="H1" s="221"/>
      <c r="I1" s="221"/>
    </row>
    <row r="2" spans="1:9" s="2" customFormat="1" ht="13.5" thickBot="1">
      <c r="A2" s="8"/>
      <c r="I2" s="9" t="s">
        <v>8</v>
      </c>
    </row>
    <row r="3" spans="1:9" s="2" customFormat="1" ht="26.25" thickBot="1">
      <c r="A3" s="58" t="s">
        <v>9</v>
      </c>
      <c r="B3" s="225" t="s">
        <v>103</v>
      </c>
      <c r="C3" s="226"/>
      <c r="D3" s="227"/>
      <c r="E3" s="227"/>
      <c r="F3" s="227"/>
      <c r="G3" s="227"/>
      <c r="H3" s="227"/>
      <c r="I3" s="228"/>
    </row>
    <row r="4" spans="1:9" s="2" customFormat="1" ht="51.75" thickBot="1">
      <c r="A4" s="59" t="s">
        <v>10</v>
      </c>
      <c r="B4" s="10" t="s">
        <v>66</v>
      </c>
      <c r="C4" s="62" t="s">
        <v>11</v>
      </c>
      <c r="D4" s="11" t="s">
        <v>12</v>
      </c>
      <c r="E4" s="11" t="s">
        <v>77</v>
      </c>
      <c r="F4" s="11" t="s">
        <v>78</v>
      </c>
      <c r="G4" s="11" t="s">
        <v>91</v>
      </c>
      <c r="H4" s="95" t="s">
        <v>79</v>
      </c>
      <c r="I4" s="12" t="s">
        <v>16</v>
      </c>
    </row>
    <row r="5" spans="1:9" s="2" customFormat="1" ht="15">
      <c r="A5" s="99">
        <v>634</v>
      </c>
      <c r="B5" s="96"/>
      <c r="C5" s="97"/>
      <c r="D5" s="98"/>
      <c r="E5" s="98"/>
      <c r="F5" s="98"/>
      <c r="G5" s="98"/>
      <c r="H5" s="105">
        <f>H6</f>
        <v>107300</v>
      </c>
      <c r="I5" s="92"/>
    </row>
    <row r="6" spans="1:9" s="2" customFormat="1" ht="15">
      <c r="A6" s="99">
        <v>6341</v>
      </c>
      <c r="B6" s="96"/>
      <c r="C6" s="97"/>
      <c r="D6" s="98"/>
      <c r="E6" s="98"/>
      <c r="F6" s="98"/>
      <c r="G6" s="98"/>
      <c r="H6" s="116">
        <f>'PLAN RASHODA I IZDATAKA'!J237</f>
        <v>107300</v>
      </c>
      <c r="I6" s="92"/>
    </row>
    <row r="7" spans="1:9" s="2" customFormat="1" ht="15">
      <c r="A7" s="99">
        <v>636</v>
      </c>
      <c r="B7" s="94"/>
      <c r="C7" s="93"/>
      <c r="D7" s="90"/>
      <c r="E7" s="106">
        <f>E8+E9</f>
        <v>11116815</v>
      </c>
      <c r="F7" s="106">
        <f>F8</f>
        <v>6000</v>
      </c>
      <c r="G7" s="106">
        <f>SUM(G8:G9)</f>
        <v>982300</v>
      </c>
      <c r="H7" s="90"/>
      <c r="I7" s="91"/>
    </row>
    <row r="8" spans="1:16" s="2" customFormat="1" ht="15">
      <c r="A8" s="99">
        <v>6361</v>
      </c>
      <c r="B8" s="94"/>
      <c r="C8" s="93"/>
      <c r="D8" s="90"/>
      <c r="E8" s="106">
        <f>'PLAN RASHODA I IZDATAKA'!G119+'PLAN RASHODA I IZDATAKA'!G151</f>
        <v>10860815</v>
      </c>
      <c r="F8" s="106">
        <f>'PLAN RASHODA I IZDATAKA'!H237</f>
        <v>6000</v>
      </c>
      <c r="G8" s="106">
        <f>'PLAN RASHODA I IZDATAKA'!I230+'PLAN RASHODA I IZDATAKA'!I210+'PLAN RASHODA I IZDATAKA'!I205+'PLAN RASHODA I IZDATAKA'!I167+'PLAN RASHODA I IZDATAKA'!I119</f>
        <v>617300</v>
      </c>
      <c r="H8" s="90"/>
      <c r="I8" s="91"/>
      <c r="K8" s="155"/>
      <c r="P8" s="118"/>
    </row>
    <row r="9" spans="1:11" s="2" customFormat="1" ht="15">
      <c r="A9" s="99">
        <v>6362</v>
      </c>
      <c r="B9" s="94"/>
      <c r="C9" s="93"/>
      <c r="D9" s="90"/>
      <c r="E9" s="106">
        <f>'PLAN RASHODA I IZDATAKA'!G215+'PLAN RASHODA I IZDATAKA'!G230</f>
        <v>256000</v>
      </c>
      <c r="F9" s="106"/>
      <c r="G9" s="106">
        <f>'PLAN RASHODA I IZDATAKA'!I215+'PLAN RASHODA I IZDATAKA'!I225</f>
        <v>365000</v>
      </c>
      <c r="H9" s="90"/>
      <c r="I9" s="91"/>
      <c r="K9" s="155">
        <f>B23-B22</f>
        <v>13159315</v>
      </c>
    </row>
    <row r="10" spans="1:9" s="2" customFormat="1" ht="15">
      <c r="A10" s="99">
        <v>652</v>
      </c>
      <c r="B10" s="94"/>
      <c r="C10" s="93"/>
      <c r="D10" s="106">
        <f>D11</f>
        <v>818900</v>
      </c>
      <c r="E10" s="90"/>
      <c r="F10" s="90"/>
      <c r="G10" s="106">
        <f>G11</f>
        <v>40000</v>
      </c>
      <c r="H10" s="90"/>
      <c r="I10" s="91"/>
    </row>
    <row r="11" spans="1:9" s="2" customFormat="1" ht="15">
      <c r="A11" s="99">
        <v>6526</v>
      </c>
      <c r="B11" s="94"/>
      <c r="C11" s="93"/>
      <c r="D11" s="106">
        <f>'PLAN RASHODA I IZDATAKA'!F237</f>
        <v>818900</v>
      </c>
      <c r="E11" s="90"/>
      <c r="F11" s="90"/>
      <c r="G11" s="106">
        <f>'PLAN RASHODA I IZDATAKA'!I172</f>
        <v>40000</v>
      </c>
      <c r="H11" s="90"/>
      <c r="I11" s="91"/>
    </row>
    <row r="12" spans="1:9" s="2" customFormat="1" ht="15">
      <c r="A12" s="99">
        <v>661</v>
      </c>
      <c r="B12" s="94"/>
      <c r="C12" s="107">
        <f>C13</f>
        <v>56000</v>
      </c>
      <c r="D12" s="90"/>
      <c r="E12" s="90"/>
      <c r="F12" s="90"/>
      <c r="G12" s="90"/>
      <c r="H12" s="90"/>
      <c r="I12" s="91"/>
    </row>
    <row r="13" spans="1:9" s="2" customFormat="1" ht="15">
      <c r="A13" s="99">
        <v>6615</v>
      </c>
      <c r="B13" s="94"/>
      <c r="C13" s="107">
        <f>'PLAN RASHODA I IZDATAKA'!E237</f>
        <v>56000</v>
      </c>
      <c r="D13" s="90"/>
      <c r="E13" s="90"/>
      <c r="F13" s="90"/>
      <c r="G13" s="90"/>
      <c r="H13" s="90"/>
      <c r="I13" s="91"/>
    </row>
    <row r="14" spans="1:14" s="2" customFormat="1" ht="15">
      <c r="A14" s="99">
        <v>663</v>
      </c>
      <c r="B14" s="94"/>
      <c r="C14" s="93"/>
      <c r="D14" s="90"/>
      <c r="E14" s="90"/>
      <c r="F14" s="90"/>
      <c r="G14" s="90"/>
      <c r="H14" s="90"/>
      <c r="I14" s="108">
        <f>I15+I16</f>
        <v>32000</v>
      </c>
      <c r="N14" s="155">
        <f>B19+E9+G9+I16</f>
        <v>1403000</v>
      </c>
    </row>
    <row r="15" spans="1:9" s="2" customFormat="1" ht="15">
      <c r="A15" s="99">
        <v>6631</v>
      </c>
      <c r="B15" s="117"/>
      <c r="C15" s="93"/>
      <c r="D15" s="90"/>
      <c r="E15" s="90"/>
      <c r="F15" s="90"/>
      <c r="G15" s="90"/>
      <c r="H15" s="90"/>
      <c r="I15" s="108">
        <f>'PLAN RASHODA I IZDATAKA'!K119</f>
        <v>20000</v>
      </c>
    </row>
    <row r="16" spans="1:9" s="2" customFormat="1" ht="15">
      <c r="A16" s="99">
        <v>6632</v>
      </c>
      <c r="B16" s="117"/>
      <c r="C16" s="93"/>
      <c r="D16" s="90"/>
      <c r="E16" s="90"/>
      <c r="F16" s="90"/>
      <c r="G16" s="90"/>
      <c r="H16" s="90"/>
      <c r="I16" s="108">
        <f>'PLAN RASHODA I IZDATAKA'!K215</f>
        <v>12000</v>
      </c>
    </row>
    <row r="17" spans="1:9" s="2" customFormat="1" ht="15">
      <c r="A17" s="123">
        <v>671</v>
      </c>
      <c r="B17" s="112">
        <f>B18+B19</f>
        <v>2189033.7</v>
      </c>
      <c r="C17" s="93"/>
      <c r="D17" s="90"/>
      <c r="E17" s="90"/>
      <c r="F17" s="90"/>
      <c r="G17" s="90"/>
      <c r="H17" s="90"/>
      <c r="I17" s="91"/>
    </row>
    <row r="18" spans="1:9" s="118" customFormat="1" ht="15">
      <c r="A18" s="124">
        <v>6711</v>
      </c>
      <c r="B18" s="119">
        <f>'PLAN RASHODA I IZDATAKA'!D111+'PLAN RASHODA I IZDATAKA'!D230+'PLAN RASHODA I IZDATAKA'!D210+'PLAN RASHODA I IZDATAKA'!D205+'PLAN RASHODA I IZDATAKA'!D172+'PLAN RASHODA I IZDATAKA'!D167+'PLAN RASHODA I IZDATAKA'!D151+'PLAN RASHODA I IZDATAKA'!D119+'PLAN RASHODA I IZDATAKA'!D91+'PLAN RASHODA I IZDATAKA'!D78+'PLAN RASHODA I IZDATAKA'!D67+'PLAN RASHODA I IZDATAKA'!D62+'PLAN RASHODA I IZDATAKA'!D51+'PLAN RASHODA I IZDATAKA'!D19+'PLAN RASHODA I IZDATAKA'!D9+'PLAN RASHODA I IZDATAKA'!D73</f>
        <v>1419033.7</v>
      </c>
      <c r="C18" s="97"/>
      <c r="D18" s="98"/>
      <c r="E18" s="98"/>
      <c r="F18" s="98"/>
      <c r="G18" s="120"/>
      <c r="H18" s="120"/>
      <c r="I18" s="126"/>
    </row>
    <row r="19" spans="1:9" s="2" customFormat="1" ht="15">
      <c r="A19" s="125">
        <v>6712</v>
      </c>
      <c r="B19" s="121">
        <f>'PLAN RASHODA I IZDATAKA'!D215+'PLAN RASHODA I IZDATAKA'!D225+'PLAN RASHODA I IZDATAKA'!D97+'PLAN RASHODA I IZDATAKA'!D105</f>
        <v>770000</v>
      </c>
      <c r="C19" s="93"/>
      <c r="D19" s="90"/>
      <c r="E19" s="90"/>
      <c r="F19" s="90"/>
      <c r="G19" s="122"/>
      <c r="H19" s="122"/>
      <c r="I19" s="126"/>
    </row>
    <row r="20" spans="1:9" s="2" customFormat="1" ht="12.75">
      <c r="A20" s="127"/>
      <c r="B20" s="13"/>
      <c r="C20" s="65"/>
      <c r="D20" s="64"/>
      <c r="E20" s="64"/>
      <c r="F20" s="64"/>
      <c r="G20" s="66"/>
      <c r="H20" s="66"/>
      <c r="I20" s="67"/>
    </row>
    <row r="21" spans="1:9" s="2" customFormat="1" ht="13.5" thickBot="1">
      <c r="A21" s="14"/>
      <c r="B21" s="15"/>
      <c r="C21" s="68"/>
      <c r="D21" s="69"/>
      <c r="E21" s="69"/>
      <c r="F21" s="69"/>
      <c r="G21" s="70"/>
      <c r="H21" s="70"/>
      <c r="I21" s="71"/>
    </row>
    <row r="22" spans="1:9" s="2" customFormat="1" ht="30" customHeight="1" thickBot="1">
      <c r="A22" s="16" t="s">
        <v>13</v>
      </c>
      <c r="B22" s="109">
        <f aca="true" t="shared" si="0" ref="B22:G22">B5+B7+B10+B12+B14+B17</f>
        <v>2189033.7</v>
      </c>
      <c r="C22" s="110">
        <f t="shared" si="0"/>
        <v>56000</v>
      </c>
      <c r="D22" s="110">
        <f t="shared" si="0"/>
        <v>818900</v>
      </c>
      <c r="E22" s="110">
        <f>E5+E7+E10+E12+E14+E17</f>
        <v>11116815</v>
      </c>
      <c r="F22" s="110">
        <f t="shared" si="0"/>
        <v>6000</v>
      </c>
      <c r="G22" s="110">
        <f t="shared" si="0"/>
        <v>1022300</v>
      </c>
      <c r="H22" s="110">
        <f>H5+H7+H10+H12+H14+H17</f>
        <v>107300</v>
      </c>
      <c r="I22" s="111">
        <f>I5+I7+I10+I12+I14+I17</f>
        <v>32000</v>
      </c>
    </row>
    <row r="23" spans="1:9" s="2" customFormat="1" ht="28.5" customHeight="1" thickBot="1">
      <c r="A23" s="16" t="s">
        <v>104</v>
      </c>
      <c r="B23" s="222">
        <f>SUM(B22:I22)</f>
        <v>15348348.7</v>
      </c>
      <c r="C23" s="223"/>
      <c r="D23" s="223"/>
      <c r="E23" s="223"/>
      <c r="F23" s="223"/>
      <c r="G23" s="223"/>
      <c r="H23" s="223"/>
      <c r="I23" s="224"/>
    </row>
    <row r="24" spans="1:9" ht="13.5" thickBot="1">
      <c r="A24" s="5"/>
      <c r="B24" s="63"/>
      <c r="C24" s="5"/>
      <c r="D24" s="5"/>
      <c r="E24" s="6"/>
      <c r="F24" s="17"/>
      <c r="I24" s="9"/>
    </row>
    <row r="25" spans="1:9" ht="24" customHeight="1" thickBot="1">
      <c r="A25" s="60" t="s">
        <v>9</v>
      </c>
      <c r="B25" s="225" t="s">
        <v>118</v>
      </c>
      <c r="C25" s="226"/>
      <c r="D25" s="227"/>
      <c r="E25" s="227"/>
      <c r="F25" s="227"/>
      <c r="G25" s="227"/>
      <c r="H25" s="227"/>
      <c r="I25" s="228"/>
    </row>
    <row r="26" spans="1:9" ht="51.75" thickBot="1">
      <c r="A26" s="61" t="s">
        <v>10</v>
      </c>
      <c r="B26" s="10" t="s">
        <v>66</v>
      </c>
      <c r="C26" s="62" t="s">
        <v>11</v>
      </c>
      <c r="D26" s="11" t="s">
        <v>12</v>
      </c>
      <c r="E26" s="11" t="s">
        <v>77</v>
      </c>
      <c r="F26" s="11" t="s">
        <v>78</v>
      </c>
      <c r="G26" s="11" t="s">
        <v>91</v>
      </c>
      <c r="H26" s="95" t="s">
        <v>79</v>
      </c>
      <c r="I26" s="12" t="s">
        <v>16</v>
      </c>
    </row>
    <row r="27" spans="1:9" ht="15">
      <c r="A27" s="100">
        <v>634</v>
      </c>
      <c r="B27" s="96"/>
      <c r="C27" s="97"/>
      <c r="D27" s="98"/>
      <c r="E27" s="98"/>
      <c r="F27" s="98"/>
      <c r="G27" s="98"/>
      <c r="H27" s="105">
        <f>H5</f>
        <v>107300</v>
      </c>
      <c r="I27" s="92"/>
    </row>
    <row r="28" spans="1:9" ht="15">
      <c r="A28" s="101">
        <v>636</v>
      </c>
      <c r="B28" s="94"/>
      <c r="C28" s="93"/>
      <c r="D28" s="90"/>
      <c r="E28" s="106">
        <f>E7</f>
        <v>11116815</v>
      </c>
      <c r="F28" s="106">
        <f>F7</f>
        <v>6000</v>
      </c>
      <c r="G28" s="106">
        <f>G7</f>
        <v>982300</v>
      </c>
      <c r="H28" s="90"/>
      <c r="I28" s="91"/>
    </row>
    <row r="29" spans="1:9" ht="15">
      <c r="A29" s="101">
        <v>652</v>
      </c>
      <c r="B29" s="94"/>
      <c r="C29" s="93"/>
      <c r="D29" s="106">
        <f>D10</f>
        <v>818900</v>
      </c>
      <c r="E29" s="90"/>
      <c r="F29" s="90"/>
      <c r="G29" s="106">
        <f>G10</f>
        <v>40000</v>
      </c>
      <c r="H29" s="90"/>
      <c r="I29" s="91"/>
    </row>
    <row r="30" spans="1:9" ht="15">
      <c r="A30" s="101">
        <v>661</v>
      </c>
      <c r="B30" s="94"/>
      <c r="C30" s="107">
        <f>C12</f>
        <v>56000</v>
      </c>
      <c r="D30" s="90"/>
      <c r="E30" s="90"/>
      <c r="F30" s="90"/>
      <c r="G30" s="90"/>
      <c r="H30" s="90"/>
      <c r="I30" s="91"/>
    </row>
    <row r="31" spans="1:9" ht="15">
      <c r="A31" s="101">
        <v>663</v>
      </c>
      <c r="B31" s="94"/>
      <c r="C31" s="93"/>
      <c r="D31" s="90"/>
      <c r="E31" s="90"/>
      <c r="F31" s="90"/>
      <c r="G31" s="90"/>
      <c r="H31" s="90"/>
      <c r="I31" s="108">
        <f>I14</f>
        <v>32000</v>
      </c>
    </row>
    <row r="32" spans="1:9" ht="15.75" thickBot="1">
      <c r="A32" s="102">
        <v>671</v>
      </c>
      <c r="B32" s="112">
        <f>B17</f>
        <v>2189033.7</v>
      </c>
      <c r="C32" s="93"/>
      <c r="D32" s="90"/>
      <c r="E32" s="90"/>
      <c r="F32" s="90"/>
      <c r="G32" s="90"/>
      <c r="H32" s="90"/>
      <c r="I32" s="91"/>
    </row>
    <row r="33" spans="1:9" s="2" customFormat="1" ht="30" customHeight="1" thickBot="1">
      <c r="A33" s="114" t="s">
        <v>13</v>
      </c>
      <c r="B33" s="157">
        <f>SUM(B27:B32)</f>
        <v>2189033.7</v>
      </c>
      <c r="C33" s="157">
        <f aca="true" t="shared" si="1" ref="C33:I33">SUM(C27:C32)</f>
        <v>56000</v>
      </c>
      <c r="D33" s="157">
        <f t="shared" si="1"/>
        <v>818900</v>
      </c>
      <c r="E33" s="157">
        <f t="shared" si="1"/>
        <v>11116815</v>
      </c>
      <c r="F33" s="157">
        <f t="shared" si="1"/>
        <v>6000</v>
      </c>
      <c r="G33" s="157">
        <f t="shared" si="1"/>
        <v>1022300</v>
      </c>
      <c r="H33" s="157">
        <f t="shared" si="1"/>
        <v>107300</v>
      </c>
      <c r="I33" s="157">
        <f t="shared" si="1"/>
        <v>32000</v>
      </c>
    </row>
    <row r="34" spans="1:9" s="2" customFormat="1" ht="28.5" customHeight="1" thickBot="1">
      <c r="A34" s="16" t="s">
        <v>119</v>
      </c>
      <c r="B34" s="229">
        <f>SUM(A33:I33)</f>
        <v>15348348.7</v>
      </c>
      <c r="C34" s="230"/>
      <c r="D34" s="230"/>
      <c r="E34" s="230"/>
      <c r="F34" s="230"/>
      <c r="G34" s="230"/>
      <c r="H34" s="230"/>
      <c r="I34" s="231"/>
    </row>
    <row r="35" spans="5:6" ht="13.5" thickBot="1">
      <c r="E35" s="19"/>
      <c r="F35" s="20"/>
    </row>
    <row r="36" spans="1:9" ht="26.25" thickBot="1">
      <c r="A36" s="60" t="s">
        <v>9</v>
      </c>
      <c r="B36" s="225" t="s">
        <v>123</v>
      </c>
      <c r="C36" s="226"/>
      <c r="D36" s="227"/>
      <c r="E36" s="227"/>
      <c r="F36" s="227"/>
      <c r="G36" s="227"/>
      <c r="H36" s="227"/>
      <c r="I36" s="228"/>
    </row>
    <row r="37" spans="1:9" ht="51.75" thickBot="1">
      <c r="A37" s="61" t="s">
        <v>10</v>
      </c>
      <c r="B37" s="10" t="s">
        <v>66</v>
      </c>
      <c r="C37" s="62" t="s">
        <v>11</v>
      </c>
      <c r="D37" s="11" t="s">
        <v>81</v>
      </c>
      <c r="E37" s="11" t="s">
        <v>77</v>
      </c>
      <c r="F37" s="11" t="s">
        <v>78</v>
      </c>
      <c r="G37" s="11" t="s">
        <v>91</v>
      </c>
      <c r="H37" s="95" t="s">
        <v>79</v>
      </c>
      <c r="I37" s="12" t="s">
        <v>16</v>
      </c>
    </row>
    <row r="38" spans="1:9" ht="15">
      <c r="A38" s="100">
        <v>634</v>
      </c>
      <c r="B38" s="96"/>
      <c r="C38" s="97"/>
      <c r="D38" s="98"/>
      <c r="E38" s="98"/>
      <c r="F38" s="98"/>
      <c r="G38" s="98"/>
      <c r="H38" s="105">
        <f>H27</f>
        <v>107300</v>
      </c>
      <c r="I38" s="92"/>
    </row>
    <row r="39" spans="1:9" ht="15">
      <c r="A39" s="101">
        <v>636</v>
      </c>
      <c r="B39" s="94"/>
      <c r="C39" s="93"/>
      <c r="D39" s="90"/>
      <c r="E39" s="106">
        <f>E28</f>
        <v>11116815</v>
      </c>
      <c r="F39" s="106">
        <f>F28</f>
        <v>6000</v>
      </c>
      <c r="G39" s="106">
        <f>G28</f>
        <v>982300</v>
      </c>
      <c r="H39" s="90"/>
      <c r="I39" s="91"/>
    </row>
    <row r="40" spans="1:9" ht="15">
      <c r="A40" s="101">
        <v>652</v>
      </c>
      <c r="B40" s="94"/>
      <c r="C40" s="93"/>
      <c r="D40" s="106">
        <f>D29</f>
        <v>818900</v>
      </c>
      <c r="E40" s="90"/>
      <c r="F40" s="90"/>
      <c r="G40" s="106">
        <f>G29</f>
        <v>40000</v>
      </c>
      <c r="H40" s="90"/>
      <c r="I40" s="91"/>
    </row>
    <row r="41" spans="1:9" ht="15">
      <c r="A41" s="101">
        <v>661</v>
      </c>
      <c r="B41" s="94"/>
      <c r="C41" s="107">
        <f>C30</f>
        <v>56000</v>
      </c>
      <c r="D41" s="90"/>
      <c r="E41" s="90"/>
      <c r="F41" s="90"/>
      <c r="G41" s="90"/>
      <c r="H41" s="90"/>
      <c r="I41" s="91"/>
    </row>
    <row r="42" spans="1:9" ht="15">
      <c r="A42" s="101">
        <v>663</v>
      </c>
      <c r="B42" s="94"/>
      <c r="C42" s="93"/>
      <c r="D42" s="90"/>
      <c r="E42" s="90"/>
      <c r="F42" s="90"/>
      <c r="G42" s="90"/>
      <c r="H42" s="90"/>
      <c r="I42" s="108">
        <f>I31</f>
        <v>32000</v>
      </c>
    </row>
    <row r="43" spans="1:9" ht="13.5" customHeight="1" thickBot="1">
      <c r="A43" s="102">
        <v>671</v>
      </c>
      <c r="B43" s="112">
        <f>B32</f>
        <v>2189033.7</v>
      </c>
      <c r="C43" s="93"/>
      <c r="D43" s="90"/>
      <c r="E43" s="90"/>
      <c r="F43" s="90"/>
      <c r="G43" s="90"/>
      <c r="H43" s="90"/>
      <c r="I43" s="91"/>
    </row>
    <row r="44" spans="1:9" s="2" customFormat="1" ht="30" customHeight="1" thickBot="1">
      <c r="A44" s="16" t="s">
        <v>13</v>
      </c>
      <c r="B44" s="115">
        <f>B38+B39+B40+B41+B42+B43</f>
        <v>2189033.7</v>
      </c>
      <c r="C44" s="115">
        <f aca="true" t="shared" si="2" ref="C44:I44">C38+C39+C40+C41+C42+C43</f>
        <v>56000</v>
      </c>
      <c r="D44" s="115">
        <f t="shared" si="2"/>
        <v>818900</v>
      </c>
      <c r="E44" s="115">
        <f t="shared" si="2"/>
        <v>11116815</v>
      </c>
      <c r="F44" s="115">
        <f t="shared" si="2"/>
        <v>6000</v>
      </c>
      <c r="G44" s="115">
        <f t="shared" si="2"/>
        <v>1022300</v>
      </c>
      <c r="H44" s="115">
        <f t="shared" si="2"/>
        <v>107300</v>
      </c>
      <c r="I44" s="115">
        <f t="shared" si="2"/>
        <v>32000</v>
      </c>
    </row>
    <row r="45" spans="1:9" s="2" customFormat="1" ht="28.5" customHeight="1" thickBot="1">
      <c r="A45" s="114" t="s">
        <v>124</v>
      </c>
      <c r="B45" s="222">
        <f>SUM(B44:I44)</f>
        <v>15348348.7</v>
      </c>
      <c r="C45" s="223"/>
      <c r="D45" s="223"/>
      <c r="E45" s="223"/>
      <c r="F45" s="223"/>
      <c r="G45" s="223"/>
      <c r="H45" s="223"/>
      <c r="I45" s="224"/>
    </row>
    <row r="46" spans="4:6" ht="13.5" customHeight="1">
      <c r="D46" s="21"/>
      <c r="E46" s="23"/>
      <c r="F46" s="24"/>
    </row>
    <row r="47" spans="5:6" ht="13.5" customHeight="1">
      <c r="E47" s="25"/>
      <c r="F47" s="26"/>
    </row>
    <row r="48" spans="5:6" ht="13.5" customHeight="1">
      <c r="E48" s="27"/>
      <c r="F48" s="28"/>
    </row>
    <row r="49" spans="5:6" ht="13.5" customHeight="1">
      <c r="E49" s="19"/>
      <c r="F49" s="20"/>
    </row>
    <row r="50" spans="4:6" ht="28.5" customHeight="1">
      <c r="D50" s="21"/>
      <c r="E50" s="19"/>
      <c r="F50" s="29"/>
    </row>
    <row r="51" spans="4:6" ht="13.5" customHeight="1">
      <c r="D51" s="21"/>
      <c r="E51" s="19"/>
      <c r="F51" s="24"/>
    </row>
    <row r="52" spans="5:6" ht="13.5" customHeight="1">
      <c r="E52" s="19"/>
      <c r="F52" s="20"/>
    </row>
    <row r="53" spans="5:6" ht="13.5" customHeight="1">
      <c r="E53" s="19"/>
      <c r="F53" s="28"/>
    </row>
    <row r="54" spans="5:6" ht="13.5" customHeight="1">
      <c r="E54" s="19"/>
      <c r="F54" s="20"/>
    </row>
    <row r="55" spans="5:6" ht="22.5" customHeight="1">
      <c r="E55" s="19"/>
      <c r="F55" s="30"/>
    </row>
    <row r="56" spans="5:6" ht="13.5" customHeight="1">
      <c r="E56" s="25"/>
      <c r="F56" s="26"/>
    </row>
    <row r="57" spans="2:6" ht="13.5" customHeight="1">
      <c r="B57" s="21"/>
      <c r="C57" s="21"/>
      <c r="E57" s="25"/>
      <c r="F57" s="31"/>
    </row>
    <row r="58" spans="4:6" ht="13.5" customHeight="1">
      <c r="D58" s="21"/>
      <c r="E58" s="25"/>
      <c r="F58" s="32"/>
    </row>
    <row r="59" spans="4:6" ht="13.5" customHeight="1">
      <c r="D59" s="21"/>
      <c r="E59" s="27"/>
      <c r="F59" s="24"/>
    </row>
    <row r="60" spans="5:6" ht="13.5" customHeight="1">
      <c r="E60" s="19"/>
      <c r="F60" s="20"/>
    </row>
    <row r="61" spans="2:6" ht="13.5" customHeight="1">
      <c r="B61" s="21"/>
      <c r="C61" s="21"/>
      <c r="E61" s="19"/>
      <c r="F61" s="22"/>
    </row>
    <row r="62" spans="4:6" ht="13.5" customHeight="1">
      <c r="D62" s="21"/>
      <c r="E62" s="19"/>
      <c r="F62" s="31"/>
    </row>
    <row r="63" spans="4:6" ht="13.5" customHeight="1">
      <c r="D63" s="21"/>
      <c r="E63" s="27"/>
      <c r="F63" s="24"/>
    </row>
    <row r="64" spans="5:6" ht="13.5" customHeight="1">
      <c r="E64" s="25"/>
      <c r="F64" s="20"/>
    </row>
    <row r="65" spans="4:6" ht="13.5" customHeight="1">
      <c r="D65" s="21"/>
      <c r="E65" s="25"/>
      <c r="F65" s="31"/>
    </row>
    <row r="66" spans="5:6" ht="22.5" customHeight="1">
      <c r="E66" s="27"/>
      <c r="F66" s="30"/>
    </row>
    <row r="67" spans="5:6" ht="13.5" customHeight="1">
      <c r="E67" s="19"/>
      <c r="F67" s="20"/>
    </row>
    <row r="68" spans="5:6" ht="13.5" customHeight="1">
      <c r="E68" s="27"/>
      <c r="F68" s="24"/>
    </row>
    <row r="69" spans="5:6" ht="13.5" customHeight="1">
      <c r="E69" s="19"/>
      <c r="F69" s="20"/>
    </row>
    <row r="70" spans="5:6" ht="13.5" customHeight="1">
      <c r="E70" s="19"/>
      <c r="F70" s="20"/>
    </row>
    <row r="71" spans="1:6" ht="13.5" customHeight="1">
      <c r="A71" s="21"/>
      <c r="E71" s="33"/>
      <c r="F71" s="31"/>
    </row>
    <row r="72" spans="2:6" ht="13.5" customHeight="1">
      <c r="B72" s="21"/>
      <c r="C72" s="21"/>
      <c r="D72" s="21"/>
      <c r="E72" s="34"/>
      <c r="F72" s="31"/>
    </row>
    <row r="73" spans="2:6" ht="13.5" customHeight="1">
      <c r="B73" s="21"/>
      <c r="C73" s="21"/>
      <c r="D73" s="21"/>
      <c r="E73" s="34"/>
      <c r="F73" s="22"/>
    </row>
    <row r="74" spans="2:6" ht="13.5" customHeight="1">
      <c r="B74" s="21"/>
      <c r="C74" s="21"/>
      <c r="D74" s="21"/>
      <c r="E74" s="27"/>
      <c r="F74" s="28"/>
    </row>
    <row r="75" spans="5:6" ht="12.75">
      <c r="E75" s="19"/>
      <c r="F75" s="20"/>
    </row>
    <row r="76" spans="2:6" ht="12.75">
      <c r="B76" s="21"/>
      <c r="C76" s="21"/>
      <c r="E76" s="19"/>
      <c r="F76" s="31"/>
    </row>
    <row r="77" spans="4:6" ht="12.75">
      <c r="D77" s="21"/>
      <c r="E77" s="19"/>
      <c r="F77" s="22"/>
    </row>
    <row r="78" spans="4:6" ht="12.75">
      <c r="D78" s="21"/>
      <c r="E78" s="27"/>
      <c r="F78" s="24"/>
    </row>
    <row r="79" spans="5:6" ht="12.75">
      <c r="E79" s="19"/>
      <c r="F79" s="20"/>
    </row>
    <row r="80" spans="5:6" ht="12.75">
      <c r="E80" s="19"/>
      <c r="F80" s="20"/>
    </row>
    <row r="81" spans="5:6" ht="12.75">
      <c r="E81" s="35"/>
      <c r="F81" s="36"/>
    </row>
    <row r="82" spans="5:6" ht="12.75">
      <c r="E82" s="19"/>
      <c r="F82" s="20"/>
    </row>
    <row r="83" spans="5:6" ht="12.75">
      <c r="E83" s="19"/>
      <c r="F83" s="20"/>
    </row>
    <row r="84" spans="5:6" ht="12.75">
      <c r="E84" s="19"/>
      <c r="F84" s="20"/>
    </row>
    <row r="85" spans="5:6" ht="12.75">
      <c r="E85" s="27"/>
      <c r="F85" s="24"/>
    </row>
    <row r="86" spans="5:6" ht="12.75">
      <c r="E86" s="19"/>
      <c r="F86" s="20"/>
    </row>
    <row r="87" spans="5:6" ht="12.75">
      <c r="E87" s="27"/>
      <c r="F87" s="24"/>
    </row>
    <row r="88" spans="5:6" ht="12.75">
      <c r="E88" s="19"/>
      <c r="F88" s="20"/>
    </row>
    <row r="89" spans="5:6" ht="12.75">
      <c r="E89" s="19"/>
      <c r="F89" s="20"/>
    </row>
    <row r="90" spans="5:6" ht="12.75">
      <c r="E90" s="19"/>
      <c r="F90" s="20"/>
    </row>
    <row r="91" spans="5:6" ht="12.75">
      <c r="E91" s="19"/>
      <c r="F91" s="20"/>
    </row>
    <row r="92" spans="1:6" ht="28.5" customHeight="1">
      <c r="A92" s="37"/>
      <c r="B92" s="37"/>
      <c r="C92" s="37"/>
      <c r="D92" s="37"/>
      <c r="E92" s="38"/>
      <c r="F92" s="39"/>
    </row>
    <row r="93" spans="4:6" ht="12.75">
      <c r="D93" s="21"/>
      <c r="E93" s="19"/>
      <c r="F93" s="22"/>
    </row>
    <row r="94" spans="5:6" ht="12.75">
      <c r="E94" s="40"/>
      <c r="F94" s="41"/>
    </row>
    <row r="95" spans="5:6" ht="12.75">
      <c r="E95" s="19"/>
      <c r="F95" s="20"/>
    </row>
    <row r="96" spans="5:6" ht="12.75">
      <c r="E96" s="35"/>
      <c r="F96" s="36"/>
    </row>
    <row r="97" spans="5:6" ht="12.75">
      <c r="E97" s="35"/>
      <c r="F97" s="36"/>
    </row>
    <row r="98" spans="5:6" ht="12.75">
      <c r="E98" s="19"/>
      <c r="F98" s="20"/>
    </row>
    <row r="99" spans="5:6" ht="12.75">
      <c r="E99" s="27"/>
      <c r="F99" s="24"/>
    </row>
    <row r="100" spans="5:6" ht="12.75">
      <c r="E100" s="19"/>
      <c r="F100" s="20"/>
    </row>
    <row r="101" spans="5:6" ht="12.75">
      <c r="E101" s="19"/>
      <c r="F101" s="20"/>
    </row>
    <row r="102" spans="5:6" ht="12.75">
      <c r="E102" s="27"/>
      <c r="F102" s="24"/>
    </row>
    <row r="103" spans="5:6" ht="12.75">
      <c r="E103" s="19"/>
      <c r="F103" s="20"/>
    </row>
    <row r="104" spans="5:6" ht="12.75">
      <c r="E104" s="35"/>
      <c r="F104" s="36"/>
    </row>
    <row r="105" spans="5:6" ht="12.75">
      <c r="E105" s="27"/>
      <c r="F105" s="41"/>
    </row>
    <row r="106" spans="5:6" ht="12.75">
      <c r="E106" s="25"/>
      <c r="F106" s="36"/>
    </row>
    <row r="107" spans="5:6" ht="12.75">
      <c r="E107" s="27"/>
      <c r="F107" s="24"/>
    </row>
    <row r="108" spans="5:6" ht="12.75">
      <c r="E108" s="19"/>
      <c r="F108" s="20"/>
    </row>
    <row r="109" spans="4:6" ht="12.75">
      <c r="D109" s="21"/>
      <c r="E109" s="19"/>
      <c r="F109" s="22"/>
    </row>
    <row r="110" spans="5:6" ht="12.75">
      <c r="E110" s="25"/>
      <c r="F110" s="24"/>
    </row>
    <row r="111" spans="5:6" ht="12.75">
      <c r="E111" s="25"/>
      <c r="F111" s="36"/>
    </row>
    <row r="112" spans="4:6" ht="12.75">
      <c r="D112" s="21"/>
      <c r="E112" s="25"/>
      <c r="F112" s="42"/>
    </row>
    <row r="113" spans="4:6" ht="12.75">
      <c r="D113" s="21"/>
      <c r="E113" s="27"/>
      <c r="F113" s="28"/>
    </row>
    <row r="114" spans="5:6" ht="12.75">
      <c r="E114" s="19"/>
      <c r="F114" s="20"/>
    </row>
    <row r="115" spans="5:6" ht="12.75">
      <c r="E115" s="40"/>
      <c r="F115" s="43"/>
    </row>
    <row r="116" spans="5:6" ht="11.25" customHeight="1">
      <c r="E116" s="35"/>
      <c r="F116" s="36"/>
    </row>
    <row r="117" spans="2:6" ht="24" customHeight="1">
      <c r="B117" s="21"/>
      <c r="C117" s="21"/>
      <c r="E117" s="35"/>
      <c r="F117" s="44"/>
    </row>
    <row r="118" spans="4:6" ht="15" customHeight="1">
      <c r="D118" s="21"/>
      <c r="E118" s="35"/>
      <c r="F118" s="44"/>
    </row>
    <row r="119" spans="5:6" ht="11.25" customHeight="1">
      <c r="E119" s="40"/>
      <c r="F119" s="41"/>
    </row>
    <row r="120" spans="5:6" ht="12.75">
      <c r="E120" s="35"/>
      <c r="F120" s="36"/>
    </row>
    <row r="121" spans="2:6" ht="13.5" customHeight="1">
      <c r="B121" s="21"/>
      <c r="C121" s="21"/>
      <c r="E121" s="35"/>
      <c r="F121" s="45"/>
    </row>
    <row r="122" spans="4:6" ht="12.75" customHeight="1">
      <c r="D122" s="21"/>
      <c r="E122" s="35"/>
      <c r="F122" s="22"/>
    </row>
    <row r="123" spans="4:6" ht="12.75" customHeight="1">
      <c r="D123" s="21"/>
      <c r="E123" s="27"/>
      <c r="F123" s="28"/>
    </row>
    <row r="124" spans="5:6" ht="12.75">
      <c r="E124" s="19"/>
      <c r="F124" s="20"/>
    </row>
    <row r="125" spans="4:6" ht="12.75">
      <c r="D125" s="21"/>
      <c r="E125" s="19"/>
      <c r="F125" s="42"/>
    </row>
    <row r="126" spans="5:6" ht="12.75">
      <c r="E126" s="40"/>
      <c r="F126" s="41"/>
    </row>
    <row r="127" spans="5:6" ht="12.75">
      <c r="E127" s="35"/>
      <c r="F127" s="36"/>
    </row>
    <row r="128" spans="5:6" ht="12.75">
      <c r="E128" s="19"/>
      <c r="F128" s="20"/>
    </row>
    <row r="129" spans="1:6" ht="19.5" customHeight="1">
      <c r="A129" s="46"/>
      <c r="B129" s="5"/>
      <c r="C129" s="5"/>
      <c r="D129" s="5"/>
      <c r="E129" s="5"/>
      <c r="F129" s="31"/>
    </row>
    <row r="130" spans="1:6" ht="15" customHeight="1">
      <c r="A130" s="21"/>
      <c r="E130" s="33"/>
      <c r="F130" s="31"/>
    </row>
    <row r="131" spans="1:6" ht="12.75">
      <c r="A131" s="21"/>
      <c r="B131" s="21"/>
      <c r="C131" s="21"/>
      <c r="E131" s="33"/>
      <c r="F131" s="22"/>
    </row>
    <row r="132" spans="4:6" ht="12.75">
      <c r="D132" s="21"/>
      <c r="E132" s="19"/>
      <c r="F132" s="31"/>
    </row>
    <row r="133" spans="5:6" ht="12.75">
      <c r="E133" s="23"/>
      <c r="F133" s="24"/>
    </row>
    <row r="134" spans="2:6" ht="12.75">
      <c r="B134" s="21"/>
      <c r="C134" s="21"/>
      <c r="E134" s="19"/>
      <c r="F134" s="22"/>
    </row>
    <row r="135" spans="4:6" ht="12.75">
      <c r="D135" s="21"/>
      <c r="E135" s="19"/>
      <c r="F135" s="22"/>
    </row>
    <row r="136" spans="5:6" ht="12.75">
      <c r="E136" s="27"/>
      <c r="F136" s="28"/>
    </row>
    <row r="137" spans="4:6" ht="22.5" customHeight="1">
      <c r="D137" s="21"/>
      <c r="E137" s="19"/>
      <c r="F137" s="29"/>
    </row>
    <row r="138" spans="5:6" ht="12.75">
      <c r="E138" s="19"/>
      <c r="F138" s="28"/>
    </row>
    <row r="139" spans="2:6" ht="12.75">
      <c r="B139" s="21"/>
      <c r="C139" s="21"/>
      <c r="E139" s="25"/>
      <c r="F139" s="31"/>
    </row>
    <row r="140" spans="4:6" ht="12.75">
      <c r="D140" s="21"/>
      <c r="E140" s="25"/>
      <c r="F140" s="32"/>
    </row>
    <row r="141" spans="5:6" ht="12.75">
      <c r="E141" s="27"/>
      <c r="F141" s="24"/>
    </row>
    <row r="142" spans="1:6" ht="13.5" customHeight="1">
      <c r="A142" s="21"/>
      <c r="E142" s="33"/>
      <c r="F142" s="31"/>
    </row>
    <row r="143" spans="2:6" ht="13.5" customHeight="1">
      <c r="B143" s="21"/>
      <c r="C143" s="21"/>
      <c r="E143" s="19"/>
      <c r="F143" s="31"/>
    </row>
    <row r="144" spans="4:6" ht="13.5" customHeight="1">
      <c r="D144" s="21"/>
      <c r="E144" s="19"/>
      <c r="F144" s="22"/>
    </row>
    <row r="145" spans="4:6" ht="12.75">
      <c r="D145" s="21"/>
      <c r="E145" s="27"/>
      <c r="F145" s="24"/>
    </row>
    <row r="146" spans="4:6" ht="12.75">
      <c r="D146" s="21"/>
      <c r="E146" s="19"/>
      <c r="F146" s="22"/>
    </row>
    <row r="147" spans="5:6" ht="12.75">
      <c r="E147" s="40"/>
      <c r="F147" s="41"/>
    </row>
    <row r="148" spans="4:6" ht="12.75">
      <c r="D148" s="21"/>
      <c r="E148" s="25"/>
      <c r="F148" s="42"/>
    </row>
    <row r="149" spans="4:6" ht="12.75">
      <c r="D149" s="21"/>
      <c r="E149" s="27"/>
      <c r="F149" s="28"/>
    </row>
    <row r="150" spans="5:6" ht="12.75">
      <c r="E150" s="40"/>
      <c r="F150" s="47"/>
    </row>
    <row r="151" spans="2:6" ht="12.75">
      <c r="B151" s="21"/>
      <c r="C151" s="21"/>
      <c r="E151" s="35"/>
      <c r="F151" s="45"/>
    </row>
    <row r="152" spans="4:6" ht="12.75">
      <c r="D152" s="21"/>
      <c r="E152" s="35"/>
      <c r="F152" s="22"/>
    </row>
    <row r="153" spans="4:6" ht="12.75">
      <c r="D153" s="21"/>
      <c r="E153" s="27"/>
      <c r="F153" s="28"/>
    </row>
    <row r="154" spans="4:6" ht="12.75">
      <c r="D154" s="21"/>
      <c r="E154" s="27"/>
      <c r="F154" s="28"/>
    </row>
    <row r="155" spans="5:6" ht="12.75">
      <c r="E155" s="19"/>
      <c r="F155" s="20"/>
    </row>
    <row r="156" spans="1:6" s="48" customFormat="1" ht="18" customHeight="1">
      <c r="A156" s="232"/>
      <c r="B156" s="233"/>
      <c r="C156" s="233"/>
      <c r="D156" s="233"/>
      <c r="E156" s="233"/>
      <c r="F156" s="233"/>
    </row>
    <row r="157" spans="1:6" ht="28.5" customHeight="1">
      <c r="A157" s="37"/>
      <c r="B157" s="37"/>
      <c r="C157" s="37"/>
      <c r="D157" s="37"/>
      <c r="E157" s="38"/>
      <c r="F157" s="39"/>
    </row>
    <row r="159" spans="1:6" ht="15.75">
      <c r="A159" s="50"/>
      <c r="B159" s="21"/>
      <c r="C159" s="21"/>
      <c r="D159" s="21"/>
      <c r="E159" s="51"/>
      <c r="F159" s="4"/>
    </row>
    <row r="160" spans="1:6" ht="12.75">
      <c r="A160" s="21"/>
      <c r="B160" s="21"/>
      <c r="C160" s="21"/>
      <c r="D160" s="21"/>
      <c r="E160" s="51"/>
      <c r="F160" s="4"/>
    </row>
    <row r="161" spans="1:6" ht="17.25" customHeight="1">
      <c r="A161" s="21"/>
      <c r="B161" s="21"/>
      <c r="C161" s="21"/>
      <c r="D161" s="21"/>
      <c r="E161" s="51"/>
      <c r="F161" s="4"/>
    </row>
    <row r="162" spans="1:6" ht="13.5" customHeight="1">
      <c r="A162" s="21"/>
      <c r="B162" s="21"/>
      <c r="C162" s="21"/>
      <c r="D162" s="21"/>
      <c r="E162" s="51"/>
      <c r="F162" s="4"/>
    </row>
    <row r="163" spans="1:6" ht="12.75">
      <c r="A163" s="21"/>
      <c r="B163" s="21"/>
      <c r="C163" s="21"/>
      <c r="D163" s="21"/>
      <c r="E163" s="51"/>
      <c r="F163" s="4"/>
    </row>
    <row r="164" spans="1:4" ht="12.75">
      <c r="A164" s="21"/>
      <c r="B164" s="21"/>
      <c r="C164" s="21"/>
      <c r="D164" s="21"/>
    </row>
    <row r="165" spans="1:6" ht="12.75">
      <c r="A165" s="21"/>
      <c r="B165" s="21"/>
      <c r="C165" s="21"/>
      <c r="D165" s="21"/>
      <c r="E165" s="51"/>
      <c r="F165" s="4"/>
    </row>
    <row r="166" spans="1:6" ht="12.75">
      <c r="A166" s="21"/>
      <c r="B166" s="21"/>
      <c r="C166" s="21"/>
      <c r="D166" s="21"/>
      <c r="E166" s="51"/>
      <c r="F166" s="52"/>
    </row>
    <row r="167" spans="1:6" ht="12.75">
      <c r="A167" s="21"/>
      <c r="B167" s="21"/>
      <c r="C167" s="21"/>
      <c r="D167" s="21"/>
      <c r="E167" s="51"/>
      <c r="F167" s="4"/>
    </row>
    <row r="168" spans="1:6" ht="22.5" customHeight="1">
      <c r="A168" s="21"/>
      <c r="B168" s="21"/>
      <c r="C168" s="21"/>
      <c r="D168" s="21"/>
      <c r="E168" s="51"/>
      <c r="F168" s="29"/>
    </row>
    <row r="169" spans="5:6" ht="22.5" customHeight="1">
      <c r="E169" s="27"/>
      <c r="F169" s="30"/>
    </row>
  </sheetData>
  <sheetProtection/>
  <mergeCells count="8">
    <mergeCell ref="A1:I1"/>
    <mergeCell ref="B23:I23"/>
    <mergeCell ref="B25:I25"/>
    <mergeCell ref="B34:I34"/>
    <mergeCell ref="B36:I36"/>
    <mergeCell ref="A156:F156"/>
    <mergeCell ref="B3:I3"/>
    <mergeCell ref="B45:I45"/>
  </mergeCells>
  <printOptions horizontalCentered="1"/>
  <pageMargins left="0.1968503937007874" right="0.1968503937007874" top="0.4330708661417323" bottom="0.1968503937007874" header="0.31496062992125984" footer="0.31496062992125984"/>
  <pageSetup firstPageNumber="2" useFirstPageNumber="1" orientation="landscape" paperSize="9" scale="88" r:id="rId2"/>
  <headerFooter alignWithMargins="0">
    <oddFooter>&amp;R&amp;P</oddFooter>
  </headerFooter>
  <rowBreaks count="3" manualBreakCount="3">
    <brk id="23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6"/>
  <sheetViews>
    <sheetView tabSelected="1" zoomScalePageLayoutView="0" workbookViewId="0" topLeftCell="A1">
      <pane ySplit="2" topLeftCell="A228" activePane="bottomLeft" state="frozen"/>
      <selection pane="topLeft" activeCell="A1" sqref="A1"/>
      <selection pane="bottomLeft" activeCell="P229" sqref="P229"/>
    </sheetView>
  </sheetViews>
  <sheetFormatPr defaultColWidth="11.421875" defaultRowHeight="12.75"/>
  <cols>
    <col min="1" max="1" width="5.00390625" style="56" customWidth="1"/>
    <col min="2" max="2" width="29.7109375" style="57" customWidth="1"/>
    <col min="3" max="3" width="12.140625" style="3" customWidth="1"/>
    <col min="4" max="4" width="11.57421875" style="3" customWidth="1"/>
    <col min="5" max="5" width="9.28125" style="3" customWidth="1"/>
    <col min="6" max="6" width="10.28125" style="3" customWidth="1"/>
    <col min="7" max="7" width="12.7109375" style="3" customWidth="1"/>
    <col min="8" max="8" width="8.57421875" style="3" customWidth="1"/>
    <col min="9" max="9" width="12.00390625" style="3" customWidth="1"/>
    <col min="10" max="10" width="10.28125" style="3" customWidth="1"/>
    <col min="11" max="11" width="9.00390625" style="3" customWidth="1"/>
    <col min="12" max="13" width="11.8515625" style="3" customWidth="1"/>
    <col min="14" max="14" width="11.421875" style="1" customWidth="1"/>
    <col min="15" max="15" width="16.57421875" style="1" bestFit="1" customWidth="1"/>
    <col min="16" max="16384" width="11.421875" style="1" customWidth="1"/>
  </cols>
  <sheetData>
    <row r="1" spans="1:13" ht="24" customHeight="1" thickBot="1">
      <c r="A1" s="241" t="s">
        <v>125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s="4" customFormat="1" ht="45" customHeight="1" thickBot="1">
      <c r="A2" s="202" t="s">
        <v>14</v>
      </c>
      <c r="B2" s="203" t="s">
        <v>15</v>
      </c>
      <c r="C2" s="204" t="s">
        <v>126</v>
      </c>
      <c r="D2" s="203" t="s">
        <v>66</v>
      </c>
      <c r="E2" s="203" t="s">
        <v>138</v>
      </c>
      <c r="F2" s="203" t="s">
        <v>139</v>
      </c>
      <c r="G2" s="203" t="s">
        <v>140</v>
      </c>
      <c r="H2" s="203" t="s">
        <v>141</v>
      </c>
      <c r="I2" s="203" t="s">
        <v>142</v>
      </c>
      <c r="J2" s="203" t="s">
        <v>143</v>
      </c>
      <c r="K2" s="203" t="s">
        <v>144</v>
      </c>
      <c r="L2" s="203" t="s">
        <v>117</v>
      </c>
      <c r="M2" s="205" t="s">
        <v>122</v>
      </c>
    </row>
    <row r="3" spans="1:13" s="4" customFormat="1" ht="26.25" customHeight="1">
      <c r="A3" s="199"/>
      <c r="B3" s="200" t="s">
        <v>84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</row>
    <row r="4" spans="1:13" ht="12.75">
      <c r="A4" s="76"/>
      <c r="B4" s="77" t="s">
        <v>85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3" ht="13.5" customHeight="1">
      <c r="A5" s="239" t="s">
        <v>128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0"/>
    </row>
    <row r="6" spans="1:13" ht="26.25" customHeight="1">
      <c r="A6" s="239" t="s">
        <v>129</v>
      </c>
      <c r="B6" s="244"/>
      <c r="C6" s="161">
        <f>D6</f>
        <v>47000</v>
      </c>
      <c r="D6" s="161">
        <f>D7</f>
        <v>47000</v>
      </c>
      <c r="E6" s="160"/>
      <c r="F6" s="160"/>
      <c r="G6" s="160"/>
      <c r="H6" s="160"/>
      <c r="I6" s="160"/>
      <c r="J6" s="160"/>
      <c r="K6" s="160"/>
      <c r="L6" s="161">
        <f aca="true" t="shared" si="0" ref="L6:L11">C6</f>
        <v>47000</v>
      </c>
      <c r="M6" s="161">
        <f aca="true" t="shared" si="1" ref="M6:M11">L6</f>
        <v>47000</v>
      </c>
    </row>
    <row r="7" spans="1:15" ht="24" customHeight="1">
      <c r="A7" s="239" t="s">
        <v>130</v>
      </c>
      <c r="B7" s="244"/>
      <c r="C7" s="161">
        <f>D7</f>
        <v>47000</v>
      </c>
      <c r="D7" s="161">
        <f>D8</f>
        <v>47000</v>
      </c>
      <c r="E7" s="160"/>
      <c r="F7" s="160"/>
      <c r="G7" s="160"/>
      <c r="H7" s="160"/>
      <c r="I7" s="160"/>
      <c r="J7" s="160"/>
      <c r="K7" s="160"/>
      <c r="L7" s="161">
        <f t="shared" si="0"/>
        <v>47000</v>
      </c>
      <c r="M7" s="161">
        <f t="shared" si="1"/>
        <v>47000</v>
      </c>
      <c r="O7" s="103">
        <f>C15+C7</f>
        <v>15348348.7</v>
      </c>
    </row>
    <row r="8" spans="1:13" ht="24.75" customHeight="1">
      <c r="A8" s="239" t="s">
        <v>158</v>
      </c>
      <c r="B8" s="244"/>
      <c r="C8" s="161">
        <f>D8</f>
        <v>47000</v>
      </c>
      <c r="D8" s="161">
        <f>D9</f>
        <v>47000</v>
      </c>
      <c r="E8" s="160"/>
      <c r="F8" s="160"/>
      <c r="G8" s="160"/>
      <c r="H8" s="160"/>
      <c r="I8" s="160"/>
      <c r="J8" s="160"/>
      <c r="K8" s="160"/>
      <c r="L8" s="161">
        <f t="shared" si="0"/>
        <v>47000</v>
      </c>
      <c r="M8" s="161">
        <f t="shared" si="1"/>
        <v>47000</v>
      </c>
    </row>
    <row r="9" spans="1:13" ht="38.25" customHeight="1">
      <c r="A9" s="245" t="s">
        <v>154</v>
      </c>
      <c r="B9" s="246"/>
      <c r="C9" s="195">
        <f>D9</f>
        <v>47000</v>
      </c>
      <c r="D9" s="162">
        <f>D10</f>
        <v>47000</v>
      </c>
      <c r="E9" s="163"/>
      <c r="F9" s="163"/>
      <c r="G9" s="163"/>
      <c r="H9" s="163"/>
      <c r="I9" s="163"/>
      <c r="J9" s="163"/>
      <c r="K9" s="163"/>
      <c r="L9" s="159">
        <f t="shared" si="0"/>
        <v>47000</v>
      </c>
      <c r="M9" s="159">
        <f t="shared" si="1"/>
        <v>47000</v>
      </c>
    </row>
    <row r="10" spans="1:13" ht="22.5" customHeight="1">
      <c r="A10" s="147">
        <v>3</v>
      </c>
      <c r="B10" s="146" t="s">
        <v>93</v>
      </c>
      <c r="C10" s="164">
        <f aca="true" t="shared" si="2" ref="C10:C74">SUM(D10:K10)</f>
        <v>47000</v>
      </c>
      <c r="D10" s="164">
        <f>D12</f>
        <v>47000</v>
      </c>
      <c r="E10" s="164"/>
      <c r="F10" s="164"/>
      <c r="G10" s="165"/>
      <c r="H10" s="165"/>
      <c r="I10" s="164"/>
      <c r="J10" s="164"/>
      <c r="K10" s="164"/>
      <c r="L10" s="164">
        <f t="shared" si="0"/>
        <v>47000</v>
      </c>
      <c r="M10" s="164">
        <f t="shared" si="1"/>
        <v>47000</v>
      </c>
    </row>
    <row r="11" spans="1:13" ht="18" customHeight="1">
      <c r="A11" s="148">
        <v>37</v>
      </c>
      <c r="B11" s="149" t="s">
        <v>161</v>
      </c>
      <c r="C11" s="166">
        <f t="shared" si="2"/>
        <v>47000</v>
      </c>
      <c r="D11" s="166">
        <f>D12</f>
        <v>47000</v>
      </c>
      <c r="E11" s="166"/>
      <c r="F11" s="166"/>
      <c r="G11" s="167"/>
      <c r="H11" s="167"/>
      <c r="I11" s="166"/>
      <c r="J11" s="166"/>
      <c r="K11" s="166"/>
      <c r="L11" s="166">
        <f t="shared" si="0"/>
        <v>47000</v>
      </c>
      <c r="M11" s="166">
        <f t="shared" si="1"/>
        <v>47000</v>
      </c>
    </row>
    <row r="12" spans="1:13" ht="13.5" customHeight="1">
      <c r="A12" s="78">
        <v>372</v>
      </c>
      <c r="B12" s="149" t="s">
        <v>161</v>
      </c>
      <c r="C12" s="168">
        <f t="shared" si="2"/>
        <v>47000</v>
      </c>
      <c r="D12" s="168">
        <f>SUM(D13:D14)</f>
        <v>47000</v>
      </c>
      <c r="E12" s="168"/>
      <c r="F12" s="168"/>
      <c r="G12" s="169"/>
      <c r="H12" s="169"/>
      <c r="I12" s="168"/>
      <c r="J12" s="168"/>
      <c r="K12" s="168"/>
      <c r="L12" s="168"/>
      <c r="M12" s="169"/>
    </row>
    <row r="13" spans="1:13" ht="12.75">
      <c r="A13" s="78">
        <v>3722</v>
      </c>
      <c r="B13" s="79" t="s">
        <v>159</v>
      </c>
      <c r="C13" s="168">
        <f t="shared" si="2"/>
        <v>20000</v>
      </c>
      <c r="D13" s="168">
        <v>20000</v>
      </c>
      <c r="E13" s="168"/>
      <c r="F13" s="168"/>
      <c r="G13" s="169"/>
      <c r="H13" s="169"/>
      <c r="I13" s="168"/>
      <c r="J13" s="168"/>
      <c r="K13" s="168"/>
      <c r="L13" s="168"/>
      <c r="M13" s="169"/>
    </row>
    <row r="14" spans="1:13" ht="12.75">
      <c r="A14" s="78">
        <v>3722</v>
      </c>
      <c r="B14" s="79" t="s">
        <v>160</v>
      </c>
      <c r="C14" s="168">
        <f t="shared" si="2"/>
        <v>27000</v>
      </c>
      <c r="D14" s="168">
        <v>27000</v>
      </c>
      <c r="E14" s="168"/>
      <c r="F14" s="168"/>
      <c r="G14" s="169"/>
      <c r="H14" s="169"/>
      <c r="I14" s="168"/>
      <c r="J14" s="168"/>
      <c r="K14" s="168"/>
      <c r="L14" s="168"/>
      <c r="M14" s="169"/>
    </row>
    <row r="15" spans="1:13" ht="39.75" customHeight="1">
      <c r="A15" s="239" t="s">
        <v>131</v>
      </c>
      <c r="B15" s="244"/>
      <c r="C15" s="170">
        <f t="shared" si="2"/>
        <v>15301348.7</v>
      </c>
      <c r="D15" s="171">
        <f aca="true" t="shared" si="3" ref="D15:K15">D16+D59+D116</f>
        <v>2142033.7</v>
      </c>
      <c r="E15" s="171">
        <f t="shared" si="3"/>
        <v>56000</v>
      </c>
      <c r="F15" s="171">
        <f t="shared" si="3"/>
        <v>818900</v>
      </c>
      <c r="G15" s="171">
        <f t="shared" si="3"/>
        <v>11116815</v>
      </c>
      <c r="H15" s="171">
        <f t="shared" si="3"/>
        <v>6000</v>
      </c>
      <c r="I15" s="171">
        <f t="shared" si="3"/>
        <v>1022300</v>
      </c>
      <c r="J15" s="171">
        <f t="shared" si="3"/>
        <v>107300</v>
      </c>
      <c r="K15" s="171">
        <f t="shared" si="3"/>
        <v>32000</v>
      </c>
      <c r="L15" s="158">
        <f aca="true" t="shared" si="4" ref="L15:L21">C15</f>
        <v>15301348.7</v>
      </c>
      <c r="M15" s="158">
        <f aca="true" t="shared" si="5" ref="M15:M21">L15</f>
        <v>15301348.7</v>
      </c>
    </row>
    <row r="16" spans="1:13" ht="18" customHeight="1">
      <c r="A16" s="239" t="s">
        <v>132</v>
      </c>
      <c r="B16" s="244"/>
      <c r="C16" s="161">
        <f t="shared" si="2"/>
        <v>761033.7</v>
      </c>
      <c r="D16" s="161">
        <f>D18</f>
        <v>761033.7</v>
      </c>
      <c r="E16" s="161">
        <f aca="true" t="shared" si="6" ref="E16:K16">E18</f>
        <v>0</v>
      </c>
      <c r="F16" s="161">
        <f t="shared" si="6"/>
        <v>0</v>
      </c>
      <c r="G16" s="161">
        <f t="shared" si="6"/>
        <v>0</v>
      </c>
      <c r="H16" s="161">
        <f t="shared" si="6"/>
        <v>0</v>
      </c>
      <c r="I16" s="161">
        <f t="shared" si="6"/>
        <v>0</v>
      </c>
      <c r="J16" s="161">
        <f t="shared" si="6"/>
        <v>0</v>
      </c>
      <c r="K16" s="161">
        <f t="shared" si="6"/>
        <v>0</v>
      </c>
      <c r="L16" s="161">
        <f t="shared" si="4"/>
        <v>761033.7</v>
      </c>
      <c r="M16" s="161">
        <f t="shared" si="5"/>
        <v>761033.7</v>
      </c>
    </row>
    <row r="17" spans="1:13" ht="27" customHeight="1">
      <c r="A17" s="251" t="s">
        <v>156</v>
      </c>
      <c r="B17" s="252"/>
      <c r="C17" s="161">
        <f t="shared" si="2"/>
        <v>761033.7</v>
      </c>
      <c r="D17" s="161">
        <f>D18</f>
        <v>761033.7</v>
      </c>
      <c r="E17" s="161">
        <f aca="true" t="shared" si="7" ref="E17:K17">E18</f>
        <v>0</v>
      </c>
      <c r="F17" s="161">
        <f t="shared" si="7"/>
        <v>0</v>
      </c>
      <c r="G17" s="161">
        <f t="shared" si="7"/>
        <v>0</v>
      </c>
      <c r="H17" s="161">
        <f t="shared" si="7"/>
        <v>0</v>
      </c>
      <c r="I17" s="161">
        <f t="shared" si="7"/>
        <v>0</v>
      </c>
      <c r="J17" s="161">
        <f t="shared" si="7"/>
        <v>0</v>
      </c>
      <c r="K17" s="161">
        <f t="shared" si="7"/>
        <v>0</v>
      </c>
      <c r="L17" s="161">
        <f t="shared" si="4"/>
        <v>761033.7</v>
      </c>
      <c r="M17" s="161">
        <f t="shared" si="5"/>
        <v>761033.7</v>
      </c>
    </row>
    <row r="18" spans="1:13" ht="39.75" customHeight="1">
      <c r="A18" s="239" t="s">
        <v>109</v>
      </c>
      <c r="B18" s="240"/>
      <c r="C18" s="170">
        <f t="shared" si="2"/>
        <v>761033.7</v>
      </c>
      <c r="D18" s="170">
        <f>D19+D51</f>
        <v>761033.7</v>
      </c>
      <c r="E18" s="170">
        <f aca="true" t="shared" si="8" ref="E18:K18">E19+E51</f>
        <v>0</v>
      </c>
      <c r="F18" s="170">
        <f t="shared" si="8"/>
        <v>0</v>
      </c>
      <c r="G18" s="170">
        <f t="shared" si="8"/>
        <v>0</v>
      </c>
      <c r="H18" s="170">
        <f t="shared" si="8"/>
        <v>0</v>
      </c>
      <c r="I18" s="170">
        <f t="shared" si="8"/>
        <v>0</v>
      </c>
      <c r="J18" s="170">
        <f t="shared" si="8"/>
        <v>0</v>
      </c>
      <c r="K18" s="170">
        <f t="shared" si="8"/>
        <v>0</v>
      </c>
      <c r="L18" s="170">
        <f t="shared" si="4"/>
        <v>761033.7</v>
      </c>
      <c r="M18" s="170">
        <f t="shared" si="5"/>
        <v>761033.7</v>
      </c>
    </row>
    <row r="19" spans="1:13" ht="12.75">
      <c r="A19" s="248" t="s">
        <v>76</v>
      </c>
      <c r="B19" s="249"/>
      <c r="C19" s="172">
        <f t="shared" si="2"/>
        <v>661260</v>
      </c>
      <c r="D19" s="172">
        <f>D20</f>
        <v>661260</v>
      </c>
      <c r="E19" s="172">
        <f aca="true" t="shared" si="9" ref="E19:K19">E20</f>
        <v>0</v>
      </c>
      <c r="F19" s="172">
        <f t="shared" si="9"/>
        <v>0</v>
      </c>
      <c r="G19" s="172">
        <f t="shared" si="9"/>
        <v>0</v>
      </c>
      <c r="H19" s="172">
        <f t="shared" si="9"/>
        <v>0</v>
      </c>
      <c r="I19" s="172">
        <f t="shared" si="9"/>
        <v>0</v>
      </c>
      <c r="J19" s="172">
        <f t="shared" si="9"/>
        <v>0</v>
      </c>
      <c r="K19" s="172">
        <f t="shared" si="9"/>
        <v>0</v>
      </c>
      <c r="L19" s="172">
        <f t="shared" si="4"/>
        <v>661260</v>
      </c>
      <c r="M19" s="172">
        <f t="shared" si="5"/>
        <v>661260</v>
      </c>
    </row>
    <row r="20" spans="1:13" ht="12.75">
      <c r="A20" s="72">
        <v>3</v>
      </c>
      <c r="B20" s="73" t="s">
        <v>17</v>
      </c>
      <c r="C20" s="173">
        <f t="shared" si="2"/>
        <v>661260</v>
      </c>
      <c r="D20" s="173">
        <f aca="true" t="shared" si="10" ref="D20:K20">D21+D47</f>
        <v>661260</v>
      </c>
      <c r="E20" s="173">
        <f t="shared" si="10"/>
        <v>0</v>
      </c>
      <c r="F20" s="173">
        <f t="shared" si="10"/>
        <v>0</v>
      </c>
      <c r="G20" s="173">
        <f t="shared" si="10"/>
        <v>0</v>
      </c>
      <c r="H20" s="173">
        <f t="shared" si="10"/>
        <v>0</v>
      </c>
      <c r="I20" s="173">
        <f t="shared" si="10"/>
        <v>0</v>
      </c>
      <c r="J20" s="173">
        <f t="shared" si="10"/>
        <v>0</v>
      </c>
      <c r="K20" s="173">
        <f t="shared" si="10"/>
        <v>0</v>
      </c>
      <c r="L20" s="173">
        <f t="shared" si="4"/>
        <v>661260</v>
      </c>
      <c r="M20" s="173">
        <f t="shared" si="5"/>
        <v>661260</v>
      </c>
    </row>
    <row r="21" spans="1:13" s="4" customFormat="1" ht="12.75">
      <c r="A21" s="74">
        <v>32</v>
      </c>
      <c r="B21" s="75" t="s">
        <v>22</v>
      </c>
      <c r="C21" s="174">
        <f t="shared" si="2"/>
        <v>654260</v>
      </c>
      <c r="D21" s="174">
        <f>D22+D26+D31+D40</f>
        <v>654260</v>
      </c>
      <c r="E21" s="174">
        <f aca="true" t="shared" si="11" ref="E21:K21">E22+E26+E31+E40</f>
        <v>0</v>
      </c>
      <c r="F21" s="174">
        <f t="shared" si="11"/>
        <v>0</v>
      </c>
      <c r="G21" s="174">
        <f t="shared" si="11"/>
        <v>0</v>
      </c>
      <c r="H21" s="174">
        <f t="shared" si="11"/>
        <v>0</v>
      </c>
      <c r="I21" s="174">
        <f t="shared" si="11"/>
        <v>0</v>
      </c>
      <c r="J21" s="174">
        <f t="shared" si="11"/>
        <v>0</v>
      </c>
      <c r="K21" s="174">
        <f t="shared" si="11"/>
        <v>0</v>
      </c>
      <c r="L21" s="174">
        <f t="shared" si="4"/>
        <v>654260</v>
      </c>
      <c r="M21" s="174">
        <f t="shared" si="5"/>
        <v>654260</v>
      </c>
    </row>
    <row r="22" spans="1:13" ht="13.5" customHeight="1">
      <c r="A22" s="76">
        <v>321</v>
      </c>
      <c r="B22" s="77" t="s">
        <v>23</v>
      </c>
      <c r="C22" s="176">
        <f t="shared" si="2"/>
        <v>43000</v>
      </c>
      <c r="D22" s="176">
        <f>SUM(D23:D25)</f>
        <v>43000</v>
      </c>
      <c r="E22" s="176">
        <f aca="true" t="shared" si="12" ref="E22:K22">SUM(E23:E25)</f>
        <v>0</v>
      </c>
      <c r="F22" s="176">
        <f t="shared" si="12"/>
        <v>0</v>
      </c>
      <c r="G22" s="176">
        <f t="shared" si="12"/>
        <v>0</v>
      </c>
      <c r="H22" s="176">
        <f t="shared" si="12"/>
        <v>0</v>
      </c>
      <c r="I22" s="176">
        <f t="shared" si="12"/>
        <v>0</v>
      </c>
      <c r="J22" s="176">
        <f t="shared" si="12"/>
        <v>0</v>
      </c>
      <c r="K22" s="176">
        <f t="shared" si="12"/>
        <v>0</v>
      </c>
      <c r="L22" s="176"/>
      <c r="M22" s="177"/>
    </row>
    <row r="23" spans="1:13" ht="12.75" customHeight="1">
      <c r="A23" s="78">
        <v>3211</v>
      </c>
      <c r="B23" s="79" t="s">
        <v>40</v>
      </c>
      <c r="C23" s="168">
        <f t="shared" si="2"/>
        <v>24000</v>
      </c>
      <c r="D23" s="168">
        <v>24000</v>
      </c>
      <c r="E23" s="169"/>
      <c r="F23" s="169"/>
      <c r="G23" s="169"/>
      <c r="H23" s="169"/>
      <c r="I23" s="178"/>
      <c r="J23" s="169"/>
      <c r="K23" s="169"/>
      <c r="L23" s="168"/>
      <c r="M23" s="169"/>
    </row>
    <row r="24" spans="1:13" ht="12.75" customHeight="1">
      <c r="A24" s="78">
        <v>3213</v>
      </c>
      <c r="B24" s="79" t="s">
        <v>42</v>
      </c>
      <c r="C24" s="168">
        <f t="shared" si="2"/>
        <v>12000</v>
      </c>
      <c r="D24" s="168">
        <v>12000</v>
      </c>
      <c r="E24" s="169"/>
      <c r="F24" s="169"/>
      <c r="G24" s="169"/>
      <c r="H24" s="169"/>
      <c r="I24" s="178"/>
      <c r="J24" s="169"/>
      <c r="K24" s="169"/>
      <c r="L24" s="168"/>
      <c r="M24" s="169"/>
    </row>
    <row r="25" spans="1:13" ht="12.75" customHeight="1">
      <c r="A25" s="78">
        <v>3214</v>
      </c>
      <c r="B25" s="79" t="s">
        <v>43</v>
      </c>
      <c r="C25" s="168">
        <f t="shared" si="2"/>
        <v>7000</v>
      </c>
      <c r="D25" s="168">
        <v>7000</v>
      </c>
      <c r="E25" s="169"/>
      <c r="F25" s="169"/>
      <c r="G25" s="169"/>
      <c r="H25" s="169"/>
      <c r="I25" s="178"/>
      <c r="J25" s="169"/>
      <c r="K25" s="169"/>
      <c r="L25" s="168"/>
      <c r="M25" s="169"/>
    </row>
    <row r="26" spans="1:13" ht="12.75">
      <c r="A26" s="76">
        <v>322</v>
      </c>
      <c r="B26" s="77" t="s">
        <v>24</v>
      </c>
      <c r="C26" s="176">
        <f t="shared" si="2"/>
        <v>355960</v>
      </c>
      <c r="D26" s="176">
        <f>SUM(D27:D30)</f>
        <v>355960</v>
      </c>
      <c r="E26" s="176">
        <f aca="true" t="shared" si="13" ref="E26:K26">SUM(E27:E30)</f>
        <v>0</v>
      </c>
      <c r="F26" s="176">
        <f t="shared" si="13"/>
        <v>0</v>
      </c>
      <c r="G26" s="176">
        <f t="shared" si="13"/>
        <v>0</v>
      </c>
      <c r="H26" s="176">
        <f t="shared" si="13"/>
        <v>0</v>
      </c>
      <c r="I26" s="176">
        <f t="shared" si="13"/>
        <v>0</v>
      </c>
      <c r="J26" s="176">
        <f t="shared" si="13"/>
        <v>0</v>
      </c>
      <c r="K26" s="176">
        <f t="shared" si="13"/>
        <v>0</v>
      </c>
      <c r="L26" s="176"/>
      <c r="M26" s="177"/>
    </row>
    <row r="27" spans="1:13" ht="12.75" customHeight="1">
      <c r="A27" s="78">
        <v>3221</v>
      </c>
      <c r="B27" s="79" t="s">
        <v>44</v>
      </c>
      <c r="C27" s="168">
        <f t="shared" si="2"/>
        <v>59960</v>
      </c>
      <c r="D27" s="168">
        <v>59960</v>
      </c>
      <c r="E27" s="179"/>
      <c r="F27" s="169"/>
      <c r="G27" s="169"/>
      <c r="H27" s="169"/>
      <c r="I27" s="169"/>
      <c r="J27" s="169"/>
      <c r="K27" s="169"/>
      <c r="L27" s="168"/>
      <c r="M27" s="169"/>
    </row>
    <row r="28" spans="1:13" ht="12.75" customHeight="1">
      <c r="A28" s="78">
        <v>3223</v>
      </c>
      <c r="B28" s="79" t="s">
        <v>46</v>
      </c>
      <c r="C28" s="168">
        <f t="shared" si="2"/>
        <v>280000</v>
      </c>
      <c r="D28" s="168">
        <v>280000</v>
      </c>
      <c r="E28" s="169"/>
      <c r="F28" s="169"/>
      <c r="G28" s="169"/>
      <c r="H28" s="169"/>
      <c r="I28" s="169"/>
      <c r="J28" s="169"/>
      <c r="K28" s="169"/>
      <c r="L28" s="168"/>
      <c r="M28" s="169"/>
    </row>
    <row r="29" spans="1:13" ht="12.75" customHeight="1">
      <c r="A29" s="78">
        <v>3225</v>
      </c>
      <c r="B29" s="79" t="s">
        <v>48</v>
      </c>
      <c r="C29" s="168">
        <f t="shared" si="2"/>
        <v>13000</v>
      </c>
      <c r="D29" s="168">
        <v>13000</v>
      </c>
      <c r="E29" s="169"/>
      <c r="F29" s="169"/>
      <c r="G29" s="169"/>
      <c r="H29" s="169"/>
      <c r="I29" s="169"/>
      <c r="J29" s="169"/>
      <c r="K29" s="169"/>
      <c r="L29" s="168"/>
      <c r="M29" s="169"/>
    </row>
    <row r="30" spans="1:13" ht="12.75" customHeight="1">
      <c r="A30" s="78">
        <v>3227</v>
      </c>
      <c r="B30" s="79" t="s">
        <v>49</v>
      </c>
      <c r="C30" s="168">
        <f t="shared" si="2"/>
        <v>3000</v>
      </c>
      <c r="D30" s="168">
        <v>3000</v>
      </c>
      <c r="E30" s="169"/>
      <c r="F30" s="169"/>
      <c r="G30" s="169"/>
      <c r="H30" s="169"/>
      <c r="I30" s="169"/>
      <c r="J30" s="169"/>
      <c r="K30" s="169"/>
      <c r="L30" s="168"/>
      <c r="M30" s="169"/>
    </row>
    <row r="31" spans="1:13" ht="12.75">
      <c r="A31" s="76">
        <v>323</v>
      </c>
      <c r="B31" s="77" t="s">
        <v>25</v>
      </c>
      <c r="C31" s="176">
        <f t="shared" si="2"/>
        <v>211000</v>
      </c>
      <c r="D31" s="176">
        <f>SUM(D32:D39)</f>
        <v>211000</v>
      </c>
      <c r="E31" s="176">
        <f aca="true" t="shared" si="14" ref="E31:K31">SUM(E32:E39)</f>
        <v>0</v>
      </c>
      <c r="F31" s="176">
        <f t="shared" si="14"/>
        <v>0</v>
      </c>
      <c r="G31" s="176">
        <f t="shared" si="14"/>
        <v>0</v>
      </c>
      <c r="H31" s="176">
        <f t="shared" si="14"/>
        <v>0</v>
      </c>
      <c r="I31" s="176">
        <f t="shared" si="14"/>
        <v>0</v>
      </c>
      <c r="J31" s="176">
        <f t="shared" si="14"/>
        <v>0</v>
      </c>
      <c r="K31" s="176">
        <f t="shared" si="14"/>
        <v>0</v>
      </c>
      <c r="L31" s="176"/>
      <c r="M31" s="177"/>
    </row>
    <row r="32" spans="1:13" ht="12.75" customHeight="1">
      <c r="A32" s="78">
        <v>3231</v>
      </c>
      <c r="B32" s="79" t="s">
        <v>50</v>
      </c>
      <c r="C32" s="168">
        <f t="shared" si="2"/>
        <v>25000</v>
      </c>
      <c r="D32" s="168">
        <v>25000</v>
      </c>
      <c r="E32" s="168"/>
      <c r="F32" s="168"/>
      <c r="G32" s="168"/>
      <c r="H32" s="169"/>
      <c r="I32" s="168"/>
      <c r="J32" s="168"/>
      <c r="K32" s="168"/>
      <c r="L32" s="168"/>
      <c r="M32" s="169"/>
    </row>
    <row r="33" spans="1:13" ht="12.75" customHeight="1">
      <c r="A33" s="78">
        <v>3233</v>
      </c>
      <c r="B33" s="79" t="s">
        <v>70</v>
      </c>
      <c r="C33" s="168">
        <f t="shared" si="2"/>
        <v>3000</v>
      </c>
      <c r="D33" s="168">
        <v>3000</v>
      </c>
      <c r="E33" s="168"/>
      <c r="F33" s="168"/>
      <c r="G33" s="168"/>
      <c r="H33" s="169"/>
      <c r="I33" s="168"/>
      <c r="J33" s="168"/>
      <c r="K33" s="168"/>
      <c r="L33" s="168"/>
      <c r="M33" s="169"/>
    </row>
    <row r="34" spans="1:13" ht="12.75" customHeight="1">
      <c r="A34" s="78">
        <v>3234</v>
      </c>
      <c r="B34" s="79" t="s">
        <v>52</v>
      </c>
      <c r="C34" s="168">
        <f t="shared" si="2"/>
        <v>97000</v>
      </c>
      <c r="D34" s="168">
        <v>97000</v>
      </c>
      <c r="E34" s="168"/>
      <c r="F34" s="168"/>
      <c r="G34" s="168"/>
      <c r="H34" s="169"/>
      <c r="I34" s="168"/>
      <c r="J34" s="168"/>
      <c r="K34" s="168"/>
      <c r="L34" s="168"/>
      <c r="M34" s="169"/>
    </row>
    <row r="35" spans="1:13" ht="12.75" customHeight="1">
      <c r="A35" s="78">
        <v>3235</v>
      </c>
      <c r="B35" s="79" t="s">
        <v>74</v>
      </c>
      <c r="C35" s="168">
        <f t="shared" si="2"/>
        <v>3000</v>
      </c>
      <c r="D35" s="168">
        <v>3000</v>
      </c>
      <c r="E35" s="168"/>
      <c r="F35" s="168"/>
      <c r="G35" s="168"/>
      <c r="H35" s="169"/>
      <c r="I35" s="168"/>
      <c r="J35" s="168"/>
      <c r="K35" s="168"/>
      <c r="L35" s="168"/>
      <c r="M35" s="169"/>
    </row>
    <row r="36" spans="1:13" ht="12.75" customHeight="1">
      <c r="A36" s="78">
        <v>3236</v>
      </c>
      <c r="B36" s="79" t="s">
        <v>53</v>
      </c>
      <c r="C36" s="168">
        <f t="shared" si="2"/>
        <v>18000</v>
      </c>
      <c r="D36" s="168">
        <v>18000</v>
      </c>
      <c r="E36" s="168"/>
      <c r="F36" s="168"/>
      <c r="G36" s="168"/>
      <c r="H36" s="169"/>
      <c r="I36" s="168"/>
      <c r="J36" s="168"/>
      <c r="K36" s="168"/>
      <c r="L36" s="168"/>
      <c r="M36" s="169"/>
    </row>
    <row r="37" spans="1:13" ht="12.75" customHeight="1">
      <c r="A37" s="78">
        <v>3237</v>
      </c>
      <c r="B37" s="79" t="s">
        <v>54</v>
      </c>
      <c r="C37" s="168">
        <f t="shared" si="2"/>
        <v>2000</v>
      </c>
      <c r="D37" s="168">
        <v>2000</v>
      </c>
      <c r="E37" s="168"/>
      <c r="F37" s="168"/>
      <c r="G37" s="168"/>
      <c r="H37" s="169"/>
      <c r="I37" s="168"/>
      <c r="J37" s="168"/>
      <c r="K37" s="168"/>
      <c r="L37" s="168"/>
      <c r="M37" s="169"/>
    </row>
    <row r="38" spans="1:13" ht="12.75" customHeight="1">
      <c r="A38" s="78">
        <v>3238</v>
      </c>
      <c r="B38" s="79" t="s">
        <v>55</v>
      </c>
      <c r="C38" s="168">
        <f t="shared" si="2"/>
        <v>13000</v>
      </c>
      <c r="D38" s="168">
        <v>13000</v>
      </c>
      <c r="E38" s="168"/>
      <c r="F38" s="168"/>
      <c r="G38" s="168"/>
      <c r="H38" s="169"/>
      <c r="I38" s="168"/>
      <c r="J38" s="168"/>
      <c r="K38" s="168"/>
      <c r="L38" s="168"/>
      <c r="M38" s="169"/>
    </row>
    <row r="39" spans="1:13" ht="12.75" customHeight="1">
      <c r="A39" s="78">
        <v>3239</v>
      </c>
      <c r="B39" s="79" t="s">
        <v>56</v>
      </c>
      <c r="C39" s="168">
        <f t="shared" si="2"/>
        <v>50000</v>
      </c>
      <c r="D39" s="168">
        <v>50000</v>
      </c>
      <c r="E39" s="168"/>
      <c r="F39" s="168"/>
      <c r="G39" s="168"/>
      <c r="H39" s="169"/>
      <c r="I39" s="168"/>
      <c r="J39" s="168"/>
      <c r="K39" s="168"/>
      <c r="L39" s="168"/>
      <c r="M39" s="169"/>
    </row>
    <row r="40" spans="1:13" ht="26.25" customHeight="1">
      <c r="A40" s="76">
        <v>329</v>
      </c>
      <c r="B40" s="77" t="s">
        <v>26</v>
      </c>
      <c r="C40" s="180">
        <f t="shared" si="2"/>
        <v>44300</v>
      </c>
      <c r="D40" s="176">
        <f>SUM(D41:D46)</f>
        <v>44300</v>
      </c>
      <c r="E40" s="176">
        <f aca="true" t="shared" si="15" ref="E40:K40">SUM(E41:E46)</f>
        <v>0</v>
      </c>
      <c r="F40" s="176">
        <f t="shared" si="15"/>
        <v>0</v>
      </c>
      <c r="G40" s="176">
        <f t="shared" si="15"/>
        <v>0</v>
      </c>
      <c r="H40" s="176">
        <f t="shared" si="15"/>
        <v>0</v>
      </c>
      <c r="I40" s="176">
        <f t="shared" si="15"/>
        <v>0</v>
      </c>
      <c r="J40" s="176">
        <f t="shared" si="15"/>
        <v>0</v>
      </c>
      <c r="K40" s="176">
        <f t="shared" si="15"/>
        <v>0</v>
      </c>
      <c r="L40" s="176"/>
      <c r="M40" s="177"/>
    </row>
    <row r="41" spans="1:13" ht="12.75" customHeight="1">
      <c r="A41" s="78">
        <v>3292</v>
      </c>
      <c r="B41" s="79" t="s">
        <v>59</v>
      </c>
      <c r="C41" s="168">
        <f t="shared" si="2"/>
        <v>0</v>
      </c>
      <c r="D41" s="168"/>
      <c r="E41" s="168"/>
      <c r="F41" s="168"/>
      <c r="G41" s="168"/>
      <c r="H41" s="169"/>
      <c r="I41" s="168"/>
      <c r="J41" s="168"/>
      <c r="K41" s="168"/>
      <c r="L41" s="168"/>
      <c r="M41" s="169"/>
    </row>
    <row r="42" spans="1:13" ht="12.75" customHeight="1">
      <c r="A42" s="78">
        <v>3293</v>
      </c>
      <c r="B42" s="79" t="s">
        <v>60</v>
      </c>
      <c r="C42" s="168">
        <f t="shared" si="2"/>
        <v>2000</v>
      </c>
      <c r="D42" s="168">
        <v>2000</v>
      </c>
      <c r="E42" s="168"/>
      <c r="F42" s="168"/>
      <c r="G42" s="168"/>
      <c r="H42" s="169"/>
      <c r="I42" s="168"/>
      <c r="J42" s="168"/>
      <c r="K42" s="168"/>
      <c r="L42" s="168"/>
      <c r="M42" s="169"/>
    </row>
    <row r="43" spans="1:13" ht="12.75" customHeight="1">
      <c r="A43" s="78">
        <v>3294</v>
      </c>
      <c r="B43" s="79" t="s">
        <v>106</v>
      </c>
      <c r="C43" s="168">
        <f t="shared" si="2"/>
        <v>1200</v>
      </c>
      <c r="D43" s="168">
        <v>1200</v>
      </c>
      <c r="E43" s="168"/>
      <c r="F43" s="168"/>
      <c r="G43" s="168"/>
      <c r="H43" s="169"/>
      <c r="I43" s="168"/>
      <c r="J43" s="168"/>
      <c r="K43" s="168"/>
      <c r="L43" s="168"/>
      <c r="M43" s="169"/>
    </row>
    <row r="44" spans="1:13" ht="12.75" customHeight="1">
      <c r="A44" s="78">
        <v>3295</v>
      </c>
      <c r="B44" s="79" t="s">
        <v>108</v>
      </c>
      <c r="C44" s="168">
        <f t="shared" si="2"/>
        <v>1000</v>
      </c>
      <c r="D44" s="168">
        <v>1000</v>
      </c>
      <c r="E44" s="168"/>
      <c r="F44" s="168"/>
      <c r="G44" s="168"/>
      <c r="H44" s="169"/>
      <c r="I44" s="168"/>
      <c r="J44" s="168"/>
      <c r="K44" s="168"/>
      <c r="L44" s="168"/>
      <c r="M44" s="169"/>
    </row>
    <row r="45" spans="1:13" ht="12.75" customHeight="1">
      <c r="A45" s="78">
        <v>3296</v>
      </c>
      <c r="B45" s="79" t="s">
        <v>105</v>
      </c>
      <c r="C45" s="168">
        <f t="shared" si="2"/>
        <v>100</v>
      </c>
      <c r="D45" s="168">
        <v>100</v>
      </c>
      <c r="E45" s="168"/>
      <c r="F45" s="168"/>
      <c r="G45" s="168"/>
      <c r="H45" s="169"/>
      <c r="I45" s="168"/>
      <c r="J45" s="168"/>
      <c r="K45" s="168"/>
      <c r="L45" s="168"/>
      <c r="M45" s="169"/>
    </row>
    <row r="46" spans="1:13" ht="24" customHeight="1">
      <c r="A46" s="78">
        <v>3299</v>
      </c>
      <c r="B46" s="79" t="s">
        <v>26</v>
      </c>
      <c r="C46" s="168">
        <f t="shared" si="2"/>
        <v>40000</v>
      </c>
      <c r="D46" s="168">
        <v>40000</v>
      </c>
      <c r="E46" s="168"/>
      <c r="F46" s="168"/>
      <c r="G46" s="168"/>
      <c r="H46" s="169"/>
      <c r="I46" s="168"/>
      <c r="J46" s="168"/>
      <c r="K46" s="168"/>
      <c r="L46" s="168"/>
      <c r="M46" s="169"/>
    </row>
    <row r="47" spans="1:13" s="4" customFormat="1" ht="12.75">
      <c r="A47" s="74">
        <v>34</v>
      </c>
      <c r="B47" s="75" t="s">
        <v>27</v>
      </c>
      <c r="C47" s="174">
        <f t="shared" si="2"/>
        <v>7000</v>
      </c>
      <c r="D47" s="174">
        <f aca="true" t="shared" si="16" ref="D47:K47">D48</f>
        <v>7000</v>
      </c>
      <c r="E47" s="174">
        <f t="shared" si="16"/>
        <v>0</v>
      </c>
      <c r="F47" s="174">
        <f t="shared" si="16"/>
        <v>0</v>
      </c>
      <c r="G47" s="174">
        <f t="shared" si="16"/>
        <v>0</v>
      </c>
      <c r="H47" s="174">
        <f t="shared" si="16"/>
        <v>0</v>
      </c>
      <c r="I47" s="174">
        <f t="shared" si="16"/>
        <v>0</v>
      </c>
      <c r="J47" s="174">
        <f t="shared" si="16"/>
        <v>0</v>
      </c>
      <c r="K47" s="174">
        <f t="shared" si="16"/>
        <v>0</v>
      </c>
      <c r="L47" s="174">
        <f>C47</f>
        <v>7000</v>
      </c>
      <c r="M47" s="174">
        <f>L47</f>
        <v>7000</v>
      </c>
    </row>
    <row r="48" spans="1:13" ht="12.75" customHeight="1">
      <c r="A48" s="76">
        <v>343</v>
      </c>
      <c r="B48" s="77" t="s">
        <v>28</v>
      </c>
      <c r="C48" s="176">
        <f t="shared" si="2"/>
        <v>7000</v>
      </c>
      <c r="D48" s="176">
        <f>D49+D50</f>
        <v>7000</v>
      </c>
      <c r="E48" s="176">
        <f aca="true" t="shared" si="17" ref="E48:K48">E49+E50</f>
        <v>0</v>
      </c>
      <c r="F48" s="176">
        <f t="shared" si="17"/>
        <v>0</v>
      </c>
      <c r="G48" s="176">
        <f t="shared" si="17"/>
        <v>0</v>
      </c>
      <c r="H48" s="176">
        <f t="shared" si="17"/>
        <v>0</v>
      </c>
      <c r="I48" s="176">
        <f t="shared" si="17"/>
        <v>0</v>
      </c>
      <c r="J48" s="176">
        <f t="shared" si="17"/>
        <v>0</v>
      </c>
      <c r="K48" s="176">
        <f t="shared" si="17"/>
        <v>0</v>
      </c>
      <c r="L48" s="176"/>
      <c r="M48" s="177"/>
    </row>
    <row r="49" spans="1:13" ht="26.25" customHeight="1">
      <c r="A49" s="78">
        <v>3431</v>
      </c>
      <c r="B49" s="79" t="s">
        <v>62</v>
      </c>
      <c r="C49" s="168">
        <f t="shared" si="2"/>
        <v>7000</v>
      </c>
      <c r="D49" s="168">
        <v>7000</v>
      </c>
      <c r="E49" s="181"/>
      <c r="F49" s="181"/>
      <c r="G49" s="169"/>
      <c r="H49" s="169"/>
      <c r="I49" s="168"/>
      <c r="J49" s="168"/>
      <c r="K49" s="168"/>
      <c r="L49" s="168"/>
      <c r="M49" s="169"/>
    </row>
    <row r="50" spans="1:13" ht="12.75" customHeight="1">
      <c r="A50" s="78">
        <v>3433</v>
      </c>
      <c r="B50" s="79" t="s">
        <v>82</v>
      </c>
      <c r="C50" s="168">
        <f t="shared" si="2"/>
        <v>0</v>
      </c>
      <c r="D50" s="168">
        <v>0</v>
      </c>
      <c r="E50" s="181"/>
      <c r="F50" s="181"/>
      <c r="G50" s="169"/>
      <c r="H50" s="169"/>
      <c r="I50" s="168"/>
      <c r="J50" s="168"/>
      <c r="K50" s="168"/>
      <c r="L50" s="168"/>
      <c r="M50" s="169"/>
    </row>
    <row r="51" spans="1:13" s="4" customFormat="1" ht="37.5" customHeight="1">
      <c r="A51" s="245" t="s">
        <v>133</v>
      </c>
      <c r="B51" s="247"/>
      <c r="C51" s="172">
        <f t="shared" si="2"/>
        <v>99773.7</v>
      </c>
      <c r="D51" s="172">
        <f>D52</f>
        <v>99773.7</v>
      </c>
      <c r="E51" s="172">
        <f aca="true" t="shared" si="18" ref="E51:K52">E52</f>
        <v>0</v>
      </c>
      <c r="F51" s="172">
        <f t="shared" si="18"/>
        <v>0</v>
      </c>
      <c r="G51" s="172">
        <f t="shared" si="18"/>
        <v>0</v>
      </c>
      <c r="H51" s="172">
        <f t="shared" si="18"/>
        <v>0</v>
      </c>
      <c r="I51" s="172">
        <f t="shared" si="18"/>
        <v>0</v>
      </c>
      <c r="J51" s="172">
        <f t="shared" si="18"/>
        <v>0</v>
      </c>
      <c r="K51" s="172">
        <f t="shared" si="18"/>
        <v>0</v>
      </c>
      <c r="L51" s="172">
        <f>C51</f>
        <v>99773.7</v>
      </c>
      <c r="M51" s="172">
        <f>L51</f>
        <v>99773.7</v>
      </c>
    </row>
    <row r="52" spans="1:13" s="4" customFormat="1" ht="12.75">
      <c r="A52" s="72">
        <v>3</v>
      </c>
      <c r="B52" s="73" t="s">
        <v>17</v>
      </c>
      <c r="C52" s="173">
        <f t="shared" si="2"/>
        <v>99773.7</v>
      </c>
      <c r="D52" s="173">
        <f>D53</f>
        <v>99773.7</v>
      </c>
      <c r="E52" s="173">
        <f t="shared" si="18"/>
        <v>0</v>
      </c>
      <c r="F52" s="173">
        <f t="shared" si="18"/>
        <v>0</v>
      </c>
      <c r="G52" s="173">
        <f t="shared" si="18"/>
        <v>0</v>
      </c>
      <c r="H52" s="173">
        <f t="shared" si="18"/>
        <v>0</v>
      </c>
      <c r="I52" s="173">
        <f t="shared" si="18"/>
        <v>0</v>
      </c>
      <c r="J52" s="173">
        <f t="shared" si="18"/>
        <v>0</v>
      </c>
      <c r="K52" s="173">
        <f t="shared" si="18"/>
        <v>0</v>
      </c>
      <c r="L52" s="173">
        <f>C52</f>
        <v>99773.7</v>
      </c>
      <c r="M52" s="173">
        <f>L52</f>
        <v>99773.7</v>
      </c>
    </row>
    <row r="53" spans="1:13" s="4" customFormat="1" ht="12.75">
      <c r="A53" s="74">
        <v>32</v>
      </c>
      <c r="B53" s="75" t="s">
        <v>22</v>
      </c>
      <c r="C53" s="174">
        <f t="shared" si="2"/>
        <v>99773.7</v>
      </c>
      <c r="D53" s="174">
        <f>D54+D56</f>
        <v>99773.7</v>
      </c>
      <c r="E53" s="174">
        <f aca="true" t="shared" si="19" ref="E53:K53">E54+E56</f>
        <v>0</v>
      </c>
      <c r="F53" s="174">
        <f t="shared" si="19"/>
        <v>0</v>
      </c>
      <c r="G53" s="174">
        <f t="shared" si="19"/>
        <v>0</v>
      </c>
      <c r="H53" s="174">
        <f t="shared" si="19"/>
        <v>0</v>
      </c>
      <c r="I53" s="174">
        <f t="shared" si="19"/>
        <v>0</v>
      </c>
      <c r="J53" s="174">
        <f t="shared" si="19"/>
        <v>0</v>
      </c>
      <c r="K53" s="174">
        <f t="shared" si="19"/>
        <v>0</v>
      </c>
      <c r="L53" s="174">
        <f>C53</f>
        <v>99773.7</v>
      </c>
      <c r="M53" s="174">
        <f>L53</f>
        <v>99773.7</v>
      </c>
    </row>
    <row r="54" spans="1:13" s="4" customFormat="1" ht="12.75" customHeight="1">
      <c r="A54" s="76">
        <v>322</v>
      </c>
      <c r="B54" s="77" t="s">
        <v>24</v>
      </c>
      <c r="C54" s="176">
        <f t="shared" si="2"/>
        <v>39773.7</v>
      </c>
      <c r="D54" s="176">
        <f>SUM(D55)</f>
        <v>39773.7</v>
      </c>
      <c r="E54" s="176">
        <f aca="true" t="shared" si="20" ref="E54:K54">SUM(E55)</f>
        <v>0</v>
      </c>
      <c r="F54" s="176">
        <f t="shared" si="20"/>
        <v>0</v>
      </c>
      <c r="G54" s="176">
        <f t="shared" si="20"/>
        <v>0</v>
      </c>
      <c r="H54" s="176">
        <f t="shared" si="20"/>
        <v>0</v>
      </c>
      <c r="I54" s="176">
        <f t="shared" si="20"/>
        <v>0</v>
      </c>
      <c r="J54" s="176">
        <f t="shared" si="20"/>
        <v>0</v>
      </c>
      <c r="K54" s="176">
        <f t="shared" si="20"/>
        <v>0</v>
      </c>
      <c r="L54" s="176"/>
      <c r="M54" s="177"/>
    </row>
    <row r="55" spans="1:13" ht="25.5">
      <c r="A55" s="78">
        <v>3224</v>
      </c>
      <c r="B55" s="79" t="s">
        <v>47</v>
      </c>
      <c r="C55" s="168">
        <f t="shared" si="2"/>
        <v>39773.7</v>
      </c>
      <c r="D55" s="168">
        <v>39773.7</v>
      </c>
      <c r="E55" s="181"/>
      <c r="F55" s="181"/>
      <c r="G55" s="169"/>
      <c r="H55" s="169"/>
      <c r="I55" s="181"/>
      <c r="J55" s="169"/>
      <c r="K55" s="169"/>
      <c r="L55" s="168"/>
      <c r="M55" s="169"/>
    </row>
    <row r="56" spans="1:13" s="4" customFormat="1" ht="12.75" customHeight="1">
      <c r="A56" s="76">
        <v>323</v>
      </c>
      <c r="B56" s="77" t="s">
        <v>25</v>
      </c>
      <c r="C56" s="176">
        <f t="shared" si="2"/>
        <v>60000</v>
      </c>
      <c r="D56" s="176">
        <f>D57+D58</f>
        <v>60000</v>
      </c>
      <c r="E56" s="176">
        <f aca="true" t="shared" si="21" ref="E56:K56">E57+E58</f>
        <v>0</v>
      </c>
      <c r="F56" s="176">
        <f t="shared" si="21"/>
        <v>0</v>
      </c>
      <c r="G56" s="176">
        <f t="shared" si="21"/>
        <v>0</v>
      </c>
      <c r="H56" s="176">
        <f t="shared" si="21"/>
        <v>0</v>
      </c>
      <c r="I56" s="176">
        <f t="shared" si="21"/>
        <v>0</v>
      </c>
      <c r="J56" s="176">
        <f t="shared" si="21"/>
        <v>0</v>
      </c>
      <c r="K56" s="176">
        <f t="shared" si="21"/>
        <v>0</v>
      </c>
      <c r="L56" s="176"/>
      <c r="M56" s="177"/>
    </row>
    <row r="57" spans="1:13" ht="12.75" customHeight="1">
      <c r="A57" s="78">
        <v>3232</v>
      </c>
      <c r="B57" s="79" t="s">
        <v>51</v>
      </c>
      <c r="C57" s="168">
        <f t="shared" si="2"/>
        <v>54000</v>
      </c>
      <c r="D57" s="168">
        <v>54000</v>
      </c>
      <c r="E57" s="181"/>
      <c r="F57" s="181"/>
      <c r="G57" s="169"/>
      <c r="H57" s="169"/>
      <c r="I57" s="181"/>
      <c r="J57" s="168"/>
      <c r="K57" s="168"/>
      <c r="L57" s="168"/>
      <c r="M57" s="169"/>
    </row>
    <row r="58" spans="1:13" ht="12.75" customHeight="1">
      <c r="A58" s="78">
        <v>3237</v>
      </c>
      <c r="B58" s="79" t="s">
        <v>54</v>
      </c>
      <c r="C58" s="168">
        <f t="shared" si="2"/>
        <v>6000</v>
      </c>
      <c r="D58" s="168">
        <v>6000</v>
      </c>
      <c r="E58" s="181"/>
      <c r="F58" s="181"/>
      <c r="G58" s="169"/>
      <c r="H58" s="169"/>
      <c r="I58" s="181"/>
      <c r="J58" s="168"/>
      <c r="K58" s="168"/>
      <c r="L58" s="168"/>
      <c r="M58" s="169"/>
    </row>
    <row r="59" spans="1:13" ht="24.75" customHeight="1">
      <c r="A59" s="239" t="s">
        <v>134</v>
      </c>
      <c r="B59" s="244"/>
      <c r="C59" s="161">
        <f t="shared" si="2"/>
        <v>1381000</v>
      </c>
      <c r="D59" s="161">
        <f>D60</f>
        <v>1381000</v>
      </c>
      <c r="E59" s="161">
        <f aca="true" t="shared" si="22" ref="E59:K59">E60</f>
        <v>0</v>
      </c>
      <c r="F59" s="161">
        <f t="shared" si="22"/>
        <v>0</v>
      </c>
      <c r="G59" s="161">
        <f t="shared" si="22"/>
        <v>0</v>
      </c>
      <c r="H59" s="161">
        <f t="shared" si="22"/>
        <v>0</v>
      </c>
      <c r="I59" s="161">
        <f t="shared" si="22"/>
        <v>0</v>
      </c>
      <c r="J59" s="161">
        <f t="shared" si="22"/>
        <v>0</v>
      </c>
      <c r="K59" s="161">
        <f t="shared" si="22"/>
        <v>0</v>
      </c>
      <c r="L59" s="161">
        <f aca="true" t="shared" si="23" ref="L59:L64">C59</f>
        <v>1381000</v>
      </c>
      <c r="M59" s="161">
        <f aca="true" t="shared" si="24" ref="M59:M64">L59</f>
        <v>1381000</v>
      </c>
    </row>
    <row r="60" spans="1:13" ht="26.25" customHeight="1">
      <c r="A60" s="239" t="s">
        <v>135</v>
      </c>
      <c r="B60" s="244"/>
      <c r="C60" s="161">
        <f t="shared" si="2"/>
        <v>1381000</v>
      </c>
      <c r="D60" s="161">
        <f aca="true" t="shared" si="25" ref="D60:K60">D61+D96+D110</f>
        <v>1381000</v>
      </c>
      <c r="E60" s="161">
        <f t="shared" si="25"/>
        <v>0</v>
      </c>
      <c r="F60" s="161">
        <f t="shared" si="25"/>
        <v>0</v>
      </c>
      <c r="G60" s="161">
        <f t="shared" si="25"/>
        <v>0</v>
      </c>
      <c r="H60" s="161">
        <f t="shared" si="25"/>
        <v>0</v>
      </c>
      <c r="I60" s="161">
        <f t="shared" si="25"/>
        <v>0</v>
      </c>
      <c r="J60" s="161">
        <f t="shared" si="25"/>
        <v>0</v>
      </c>
      <c r="K60" s="161">
        <f t="shared" si="25"/>
        <v>0</v>
      </c>
      <c r="L60" s="161">
        <f t="shared" si="23"/>
        <v>1381000</v>
      </c>
      <c r="M60" s="161">
        <f t="shared" si="24"/>
        <v>1381000</v>
      </c>
    </row>
    <row r="61" spans="1:13" ht="24.75" customHeight="1">
      <c r="A61" s="250" t="s">
        <v>71</v>
      </c>
      <c r="B61" s="250"/>
      <c r="C61" s="161">
        <f t="shared" si="2"/>
        <v>411000</v>
      </c>
      <c r="D61" s="161">
        <f>D62+D67+D78+D73+D91</f>
        <v>411000</v>
      </c>
      <c r="E61" s="161">
        <f aca="true" t="shared" si="26" ref="E61:K61">E62+E67+E78+E73+E91</f>
        <v>0</v>
      </c>
      <c r="F61" s="161">
        <f t="shared" si="26"/>
        <v>0</v>
      </c>
      <c r="G61" s="161">
        <f t="shared" si="26"/>
        <v>0</v>
      </c>
      <c r="H61" s="161">
        <f t="shared" si="26"/>
        <v>0</v>
      </c>
      <c r="I61" s="161">
        <f t="shared" si="26"/>
        <v>0</v>
      </c>
      <c r="J61" s="161">
        <f t="shared" si="26"/>
        <v>0</v>
      </c>
      <c r="K61" s="161">
        <f t="shared" si="26"/>
        <v>0</v>
      </c>
      <c r="L61" s="161">
        <f t="shared" si="23"/>
        <v>411000</v>
      </c>
      <c r="M61" s="161">
        <f t="shared" si="24"/>
        <v>411000</v>
      </c>
    </row>
    <row r="62" spans="1:13" ht="27" customHeight="1">
      <c r="A62" s="243" t="s">
        <v>80</v>
      </c>
      <c r="B62" s="243"/>
      <c r="C62" s="182">
        <f t="shared" si="2"/>
        <v>7500</v>
      </c>
      <c r="D62" s="182">
        <f>D63</f>
        <v>7500</v>
      </c>
      <c r="E62" s="182">
        <f aca="true" t="shared" si="27" ref="E62:K65">E63</f>
        <v>0</v>
      </c>
      <c r="F62" s="182">
        <f t="shared" si="27"/>
        <v>0</v>
      </c>
      <c r="G62" s="182">
        <f t="shared" si="27"/>
        <v>0</v>
      </c>
      <c r="H62" s="182">
        <f t="shared" si="27"/>
        <v>0</v>
      </c>
      <c r="I62" s="182">
        <f t="shared" si="27"/>
        <v>0</v>
      </c>
      <c r="J62" s="182">
        <f t="shared" si="27"/>
        <v>0</v>
      </c>
      <c r="K62" s="182">
        <f t="shared" si="27"/>
        <v>0</v>
      </c>
      <c r="L62" s="182">
        <f t="shared" si="23"/>
        <v>7500</v>
      </c>
      <c r="M62" s="182">
        <f t="shared" si="24"/>
        <v>7500</v>
      </c>
    </row>
    <row r="63" spans="1:13" ht="12.75" customHeight="1">
      <c r="A63" s="82">
        <v>3</v>
      </c>
      <c r="B63" s="83" t="s">
        <v>17</v>
      </c>
      <c r="C63" s="183">
        <f t="shared" si="2"/>
        <v>7500</v>
      </c>
      <c r="D63" s="183">
        <f>D64</f>
        <v>7500</v>
      </c>
      <c r="E63" s="183">
        <f t="shared" si="27"/>
        <v>0</v>
      </c>
      <c r="F63" s="183">
        <f t="shared" si="27"/>
        <v>0</v>
      </c>
      <c r="G63" s="183">
        <f t="shared" si="27"/>
        <v>0</v>
      </c>
      <c r="H63" s="183">
        <f t="shared" si="27"/>
        <v>0</v>
      </c>
      <c r="I63" s="183">
        <f t="shared" si="27"/>
        <v>0</v>
      </c>
      <c r="J63" s="183">
        <f t="shared" si="27"/>
        <v>0</v>
      </c>
      <c r="K63" s="183">
        <f t="shared" si="27"/>
        <v>0</v>
      </c>
      <c r="L63" s="183">
        <f t="shared" si="23"/>
        <v>7500</v>
      </c>
      <c r="M63" s="183">
        <f t="shared" si="24"/>
        <v>7500</v>
      </c>
    </row>
    <row r="64" spans="1:13" ht="12.75" customHeight="1">
      <c r="A64" s="84">
        <v>32</v>
      </c>
      <c r="B64" s="85" t="s">
        <v>22</v>
      </c>
      <c r="C64" s="174">
        <f t="shared" si="2"/>
        <v>7500</v>
      </c>
      <c r="D64" s="174">
        <f>D65</f>
        <v>7500</v>
      </c>
      <c r="E64" s="174">
        <f t="shared" si="27"/>
        <v>0</v>
      </c>
      <c r="F64" s="174">
        <f t="shared" si="27"/>
        <v>0</v>
      </c>
      <c r="G64" s="174">
        <f t="shared" si="27"/>
        <v>0</v>
      </c>
      <c r="H64" s="174">
        <f t="shared" si="27"/>
        <v>0</v>
      </c>
      <c r="I64" s="174">
        <f t="shared" si="27"/>
        <v>0</v>
      </c>
      <c r="J64" s="174">
        <f t="shared" si="27"/>
        <v>0</v>
      </c>
      <c r="K64" s="174">
        <f t="shared" si="27"/>
        <v>0</v>
      </c>
      <c r="L64" s="174">
        <f t="shared" si="23"/>
        <v>7500</v>
      </c>
      <c r="M64" s="174">
        <f t="shared" si="24"/>
        <v>7500</v>
      </c>
    </row>
    <row r="65" spans="1:13" ht="12.75" customHeight="1">
      <c r="A65" s="76">
        <v>329</v>
      </c>
      <c r="B65" s="77" t="s">
        <v>26</v>
      </c>
      <c r="C65" s="176">
        <f t="shared" si="2"/>
        <v>7500</v>
      </c>
      <c r="D65" s="176">
        <f>D66</f>
        <v>7500</v>
      </c>
      <c r="E65" s="176">
        <f t="shared" si="27"/>
        <v>0</v>
      </c>
      <c r="F65" s="176">
        <f t="shared" si="27"/>
        <v>0</v>
      </c>
      <c r="G65" s="176">
        <f t="shared" si="27"/>
        <v>0</v>
      </c>
      <c r="H65" s="176">
        <f t="shared" si="27"/>
        <v>0</v>
      </c>
      <c r="I65" s="176">
        <f t="shared" si="27"/>
        <v>0</v>
      </c>
      <c r="J65" s="176">
        <f t="shared" si="27"/>
        <v>0</v>
      </c>
      <c r="K65" s="176">
        <f t="shared" si="27"/>
        <v>0</v>
      </c>
      <c r="L65" s="176"/>
      <c r="M65" s="177"/>
    </row>
    <row r="66" spans="1:13" ht="12.75" customHeight="1">
      <c r="A66" s="78">
        <v>3299</v>
      </c>
      <c r="B66" s="79" t="s">
        <v>26</v>
      </c>
      <c r="C66" s="168">
        <f t="shared" si="2"/>
        <v>7500</v>
      </c>
      <c r="D66" s="168">
        <v>7500</v>
      </c>
      <c r="E66" s="169"/>
      <c r="F66" s="169"/>
      <c r="G66" s="169"/>
      <c r="H66" s="169"/>
      <c r="I66" s="169"/>
      <c r="J66" s="169"/>
      <c r="K66" s="169"/>
      <c r="L66" s="168"/>
      <c r="M66" s="169"/>
    </row>
    <row r="67" spans="1:13" ht="16.5" customHeight="1">
      <c r="A67" s="258" t="s">
        <v>75</v>
      </c>
      <c r="B67" s="258"/>
      <c r="C67" s="182">
        <f t="shared" si="2"/>
        <v>47000</v>
      </c>
      <c r="D67" s="182">
        <f aca="true" t="shared" si="28" ref="D67:K69">D68</f>
        <v>47000</v>
      </c>
      <c r="E67" s="182">
        <f t="shared" si="28"/>
        <v>0</v>
      </c>
      <c r="F67" s="182">
        <f t="shared" si="28"/>
        <v>0</v>
      </c>
      <c r="G67" s="182">
        <f t="shared" si="28"/>
        <v>0</v>
      </c>
      <c r="H67" s="182">
        <f t="shared" si="28"/>
        <v>0</v>
      </c>
      <c r="I67" s="182">
        <f t="shared" si="28"/>
        <v>0</v>
      </c>
      <c r="J67" s="182">
        <f t="shared" si="28"/>
        <v>0</v>
      </c>
      <c r="K67" s="182">
        <f t="shared" si="28"/>
        <v>0</v>
      </c>
      <c r="L67" s="182">
        <f>C67</f>
        <v>47000</v>
      </c>
      <c r="M67" s="182">
        <f>L67</f>
        <v>47000</v>
      </c>
    </row>
    <row r="68" spans="1:13" ht="12.75" customHeight="1">
      <c r="A68" s="82">
        <v>3</v>
      </c>
      <c r="B68" s="83" t="s">
        <v>17</v>
      </c>
      <c r="C68" s="183">
        <f t="shared" si="2"/>
        <v>47000</v>
      </c>
      <c r="D68" s="183">
        <f t="shared" si="28"/>
        <v>47000</v>
      </c>
      <c r="E68" s="183">
        <f t="shared" si="28"/>
        <v>0</v>
      </c>
      <c r="F68" s="183">
        <f t="shared" si="28"/>
        <v>0</v>
      </c>
      <c r="G68" s="183">
        <f t="shared" si="28"/>
        <v>0</v>
      </c>
      <c r="H68" s="183">
        <f t="shared" si="28"/>
        <v>0</v>
      </c>
      <c r="I68" s="183">
        <f t="shared" si="28"/>
        <v>0</v>
      </c>
      <c r="J68" s="183">
        <f t="shared" si="28"/>
        <v>0</v>
      </c>
      <c r="K68" s="183">
        <f t="shared" si="28"/>
        <v>0</v>
      </c>
      <c r="L68" s="183">
        <f>C68</f>
        <v>47000</v>
      </c>
      <c r="M68" s="183">
        <f>L68</f>
        <v>47000</v>
      </c>
    </row>
    <row r="69" spans="1:13" ht="12.75" customHeight="1">
      <c r="A69" s="84">
        <v>32</v>
      </c>
      <c r="B69" s="85" t="s">
        <v>22</v>
      </c>
      <c r="C69" s="174">
        <f t="shared" si="2"/>
        <v>47000</v>
      </c>
      <c r="D69" s="174">
        <f>D70</f>
        <v>47000</v>
      </c>
      <c r="E69" s="174">
        <f t="shared" si="28"/>
        <v>0</v>
      </c>
      <c r="F69" s="174">
        <f t="shared" si="28"/>
        <v>0</v>
      </c>
      <c r="G69" s="174">
        <f t="shared" si="28"/>
        <v>0</v>
      </c>
      <c r="H69" s="174">
        <f t="shared" si="28"/>
        <v>0</v>
      </c>
      <c r="I69" s="174">
        <f t="shared" si="28"/>
        <v>0</v>
      </c>
      <c r="J69" s="174">
        <f t="shared" si="28"/>
        <v>0</v>
      </c>
      <c r="K69" s="174">
        <f t="shared" si="28"/>
        <v>0</v>
      </c>
      <c r="L69" s="174">
        <f>C69</f>
        <v>47000</v>
      </c>
      <c r="M69" s="174">
        <f>L69</f>
        <v>47000</v>
      </c>
    </row>
    <row r="70" spans="1:13" ht="26.25" customHeight="1">
      <c r="A70" s="76">
        <v>329</v>
      </c>
      <c r="B70" s="77" t="s">
        <v>26</v>
      </c>
      <c r="C70" s="176">
        <f t="shared" si="2"/>
        <v>47000</v>
      </c>
      <c r="D70" s="176">
        <f>SUM(D71:D72)</f>
        <v>47000</v>
      </c>
      <c r="E70" s="176">
        <f aca="true" t="shared" si="29" ref="E70:K70">SUM(E71:E72)</f>
        <v>0</v>
      </c>
      <c r="F70" s="176">
        <f t="shared" si="29"/>
        <v>0</v>
      </c>
      <c r="G70" s="176">
        <f t="shared" si="29"/>
        <v>0</v>
      </c>
      <c r="H70" s="176">
        <f t="shared" si="29"/>
        <v>0</v>
      </c>
      <c r="I70" s="176">
        <f t="shared" si="29"/>
        <v>0</v>
      </c>
      <c r="J70" s="176">
        <f t="shared" si="29"/>
        <v>0</v>
      </c>
      <c r="K70" s="176">
        <f t="shared" si="29"/>
        <v>0</v>
      </c>
      <c r="L70" s="176"/>
      <c r="M70" s="177"/>
    </row>
    <row r="71" spans="1:13" ht="24" customHeight="1">
      <c r="A71" s="78">
        <v>3291</v>
      </c>
      <c r="B71" s="79" t="s">
        <v>87</v>
      </c>
      <c r="C71" s="168">
        <f t="shared" si="2"/>
        <v>7000</v>
      </c>
      <c r="D71" s="168">
        <v>7000</v>
      </c>
      <c r="E71" s="177"/>
      <c r="F71" s="177"/>
      <c r="G71" s="177"/>
      <c r="H71" s="177"/>
      <c r="I71" s="177"/>
      <c r="J71" s="177"/>
      <c r="K71" s="177"/>
      <c r="L71" s="176"/>
      <c r="M71" s="177"/>
    </row>
    <row r="72" spans="1:13" ht="23.25" customHeight="1">
      <c r="A72" s="78">
        <v>3299</v>
      </c>
      <c r="B72" s="79" t="s">
        <v>26</v>
      </c>
      <c r="C72" s="168">
        <f t="shared" si="2"/>
        <v>40000</v>
      </c>
      <c r="D72" s="168">
        <v>40000</v>
      </c>
      <c r="E72" s="169"/>
      <c r="F72" s="169"/>
      <c r="G72" s="169"/>
      <c r="H72" s="169"/>
      <c r="I72" s="169"/>
      <c r="J72" s="169"/>
      <c r="K72" s="169"/>
      <c r="L72" s="168"/>
      <c r="M72" s="169"/>
    </row>
    <row r="73" spans="1:13" s="4" customFormat="1" ht="23.25" customHeight="1">
      <c r="A73" s="255" t="s">
        <v>110</v>
      </c>
      <c r="B73" s="256"/>
      <c r="C73" s="182">
        <f t="shared" si="2"/>
        <v>50000</v>
      </c>
      <c r="D73" s="182">
        <f aca="true" t="shared" si="30" ref="D73:K76">D74</f>
        <v>50000</v>
      </c>
      <c r="E73" s="182">
        <f t="shared" si="30"/>
        <v>0</v>
      </c>
      <c r="F73" s="182">
        <f t="shared" si="30"/>
        <v>0</v>
      </c>
      <c r="G73" s="182">
        <f t="shared" si="30"/>
        <v>0</v>
      </c>
      <c r="H73" s="182">
        <f t="shared" si="30"/>
        <v>0</v>
      </c>
      <c r="I73" s="182">
        <f t="shared" si="30"/>
        <v>0</v>
      </c>
      <c r="J73" s="182">
        <f t="shared" si="30"/>
        <v>0</v>
      </c>
      <c r="K73" s="182">
        <f t="shared" si="30"/>
        <v>0</v>
      </c>
      <c r="L73" s="182">
        <f>C73</f>
        <v>50000</v>
      </c>
      <c r="M73" s="182">
        <f>L73</f>
        <v>50000</v>
      </c>
    </row>
    <row r="74" spans="1:13" s="4" customFormat="1" ht="12.75">
      <c r="A74" s="82">
        <v>3</v>
      </c>
      <c r="B74" s="83" t="s">
        <v>17</v>
      </c>
      <c r="C74" s="183">
        <f t="shared" si="2"/>
        <v>50000</v>
      </c>
      <c r="D74" s="183">
        <f t="shared" si="30"/>
        <v>50000</v>
      </c>
      <c r="E74" s="183">
        <f t="shared" si="30"/>
        <v>0</v>
      </c>
      <c r="F74" s="183">
        <f t="shared" si="30"/>
        <v>0</v>
      </c>
      <c r="G74" s="183">
        <f t="shared" si="30"/>
        <v>0</v>
      </c>
      <c r="H74" s="183">
        <f t="shared" si="30"/>
        <v>0</v>
      </c>
      <c r="I74" s="183">
        <f t="shared" si="30"/>
        <v>0</v>
      </c>
      <c r="J74" s="183">
        <f t="shared" si="30"/>
        <v>0</v>
      </c>
      <c r="K74" s="183">
        <f t="shared" si="30"/>
        <v>0</v>
      </c>
      <c r="L74" s="183">
        <f>C74</f>
        <v>50000</v>
      </c>
      <c r="M74" s="183">
        <f>L74</f>
        <v>50000</v>
      </c>
    </row>
    <row r="75" spans="1:13" ht="12.75">
      <c r="A75" s="84">
        <v>32</v>
      </c>
      <c r="B75" s="85" t="s">
        <v>22</v>
      </c>
      <c r="C75" s="174">
        <f aca="true" t="shared" si="31" ref="C75:C158">SUM(D75:K75)</f>
        <v>50000</v>
      </c>
      <c r="D75" s="174">
        <f>D76</f>
        <v>50000</v>
      </c>
      <c r="E75" s="174">
        <f t="shared" si="30"/>
        <v>0</v>
      </c>
      <c r="F75" s="174">
        <f t="shared" si="30"/>
        <v>0</v>
      </c>
      <c r="G75" s="174">
        <f t="shared" si="30"/>
        <v>0</v>
      </c>
      <c r="H75" s="174">
        <f t="shared" si="30"/>
        <v>0</v>
      </c>
      <c r="I75" s="174">
        <f t="shared" si="30"/>
        <v>0</v>
      </c>
      <c r="J75" s="174">
        <f t="shared" si="30"/>
        <v>0</v>
      </c>
      <c r="K75" s="174">
        <f t="shared" si="30"/>
        <v>0</v>
      </c>
      <c r="L75" s="174">
        <f>C75</f>
        <v>50000</v>
      </c>
      <c r="M75" s="174">
        <f>L75</f>
        <v>50000</v>
      </c>
    </row>
    <row r="76" spans="1:13" ht="27.75" customHeight="1">
      <c r="A76" s="76">
        <v>329</v>
      </c>
      <c r="B76" s="77" t="s">
        <v>26</v>
      </c>
      <c r="C76" s="176">
        <f t="shared" si="31"/>
        <v>50000</v>
      </c>
      <c r="D76" s="176">
        <f>D77</f>
        <v>50000</v>
      </c>
      <c r="E76" s="176">
        <f t="shared" si="30"/>
        <v>0</v>
      </c>
      <c r="F76" s="176">
        <f t="shared" si="30"/>
        <v>0</v>
      </c>
      <c r="G76" s="176">
        <f t="shared" si="30"/>
        <v>0</v>
      </c>
      <c r="H76" s="176">
        <f t="shared" si="30"/>
        <v>0</v>
      </c>
      <c r="I76" s="176">
        <f t="shared" si="30"/>
        <v>0</v>
      </c>
      <c r="J76" s="176">
        <f t="shared" si="30"/>
        <v>0</v>
      </c>
      <c r="K76" s="176">
        <f t="shared" si="30"/>
        <v>0</v>
      </c>
      <c r="L76" s="176"/>
      <c r="M76" s="177"/>
    </row>
    <row r="77" spans="1:13" ht="12.75" customHeight="1">
      <c r="A77" s="78">
        <v>3299</v>
      </c>
      <c r="B77" s="79" t="s">
        <v>26</v>
      </c>
      <c r="C77" s="168">
        <f t="shared" si="31"/>
        <v>50000</v>
      </c>
      <c r="D77" s="168">
        <v>50000</v>
      </c>
      <c r="E77" s="169"/>
      <c r="F77" s="169"/>
      <c r="G77" s="169"/>
      <c r="H77" s="169"/>
      <c r="I77" s="169"/>
      <c r="J77" s="169"/>
      <c r="K77" s="169"/>
      <c r="L77" s="168"/>
      <c r="M77" s="169"/>
    </row>
    <row r="78" spans="1:13" ht="24" customHeight="1">
      <c r="A78" s="263" t="s">
        <v>155</v>
      </c>
      <c r="B78" s="264"/>
      <c r="C78" s="182">
        <f t="shared" si="31"/>
        <v>86500</v>
      </c>
      <c r="D78" s="182">
        <f aca="true" t="shared" si="32" ref="D78:K78">D79</f>
        <v>86500</v>
      </c>
      <c r="E78" s="182">
        <f t="shared" si="32"/>
        <v>0</v>
      </c>
      <c r="F78" s="182">
        <f t="shared" si="32"/>
        <v>0</v>
      </c>
      <c r="G78" s="182">
        <f t="shared" si="32"/>
        <v>0</v>
      </c>
      <c r="H78" s="182">
        <f t="shared" si="32"/>
        <v>0</v>
      </c>
      <c r="I78" s="182">
        <f t="shared" si="32"/>
        <v>0</v>
      </c>
      <c r="J78" s="182">
        <f t="shared" si="32"/>
        <v>0</v>
      </c>
      <c r="K78" s="182">
        <f t="shared" si="32"/>
        <v>0</v>
      </c>
      <c r="L78" s="182">
        <f>C78</f>
        <v>86500</v>
      </c>
      <c r="M78" s="182">
        <f>L78</f>
        <v>86500</v>
      </c>
    </row>
    <row r="79" spans="1:13" ht="12.75" customHeight="1">
      <c r="A79" s="82">
        <v>3</v>
      </c>
      <c r="B79" s="83" t="s">
        <v>17</v>
      </c>
      <c r="C79" s="183">
        <f t="shared" si="31"/>
        <v>86500</v>
      </c>
      <c r="D79" s="183">
        <f>D80+D87</f>
        <v>86500</v>
      </c>
      <c r="E79" s="183">
        <f aca="true" t="shared" si="33" ref="E79:K79">E80+E87</f>
        <v>0</v>
      </c>
      <c r="F79" s="183">
        <f t="shared" si="33"/>
        <v>0</v>
      </c>
      <c r="G79" s="183">
        <f t="shared" si="33"/>
        <v>0</v>
      </c>
      <c r="H79" s="183">
        <f t="shared" si="33"/>
        <v>0</v>
      </c>
      <c r="I79" s="183">
        <f t="shared" si="33"/>
        <v>0</v>
      </c>
      <c r="J79" s="183">
        <f t="shared" si="33"/>
        <v>0</v>
      </c>
      <c r="K79" s="183">
        <f t="shared" si="33"/>
        <v>0</v>
      </c>
      <c r="L79" s="183">
        <f>C79</f>
        <v>86500</v>
      </c>
      <c r="M79" s="183">
        <f>L79</f>
        <v>86500</v>
      </c>
    </row>
    <row r="80" spans="1:13" ht="12.75" customHeight="1">
      <c r="A80" s="74">
        <v>31</v>
      </c>
      <c r="B80" s="75" t="s">
        <v>18</v>
      </c>
      <c r="C80" s="174">
        <f t="shared" si="31"/>
        <v>82000</v>
      </c>
      <c r="D80" s="174">
        <f>D81+D83+D85</f>
        <v>82000</v>
      </c>
      <c r="E80" s="174">
        <f aca="true" t="shared" si="34" ref="E80:K80">E81+E83+E85</f>
        <v>0</v>
      </c>
      <c r="F80" s="174">
        <f t="shared" si="34"/>
        <v>0</v>
      </c>
      <c r="G80" s="174">
        <f t="shared" si="34"/>
        <v>0</v>
      </c>
      <c r="H80" s="174">
        <f t="shared" si="34"/>
        <v>0</v>
      </c>
      <c r="I80" s="174">
        <f t="shared" si="34"/>
        <v>0</v>
      </c>
      <c r="J80" s="174">
        <f t="shared" si="34"/>
        <v>0</v>
      </c>
      <c r="K80" s="174">
        <f t="shared" si="34"/>
        <v>0</v>
      </c>
      <c r="L80" s="174">
        <f>C80</f>
        <v>82000</v>
      </c>
      <c r="M80" s="174">
        <f>L80</f>
        <v>82000</v>
      </c>
    </row>
    <row r="81" spans="1:13" ht="12.75" customHeight="1">
      <c r="A81" s="76">
        <v>311</v>
      </c>
      <c r="B81" s="77" t="s">
        <v>19</v>
      </c>
      <c r="C81" s="185">
        <f t="shared" si="31"/>
        <v>70000</v>
      </c>
      <c r="D81" s="176">
        <f aca="true" t="shared" si="35" ref="D81:K81">D82</f>
        <v>70000</v>
      </c>
      <c r="E81" s="176">
        <f t="shared" si="35"/>
        <v>0</v>
      </c>
      <c r="F81" s="176">
        <f t="shared" si="35"/>
        <v>0</v>
      </c>
      <c r="G81" s="176">
        <f t="shared" si="35"/>
        <v>0</v>
      </c>
      <c r="H81" s="176">
        <f t="shared" si="35"/>
        <v>0</v>
      </c>
      <c r="I81" s="176">
        <f t="shared" si="35"/>
        <v>0</v>
      </c>
      <c r="J81" s="176">
        <f t="shared" si="35"/>
        <v>0</v>
      </c>
      <c r="K81" s="176">
        <f t="shared" si="35"/>
        <v>0</v>
      </c>
      <c r="L81" s="176"/>
      <c r="M81" s="177"/>
    </row>
    <row r="82" spans="1:13" ht="12.75" customHeight="1">
      <c r="A82" s="78">
        <v>3111</v>
      </c>
      <c r="B82" s="79" t="s">
        <v>36</v>
      </c>
      <c r="C82" s="186">
        <f t="shared" si="31"/>
        <v>70000</v>
      </c>
      <c r="D82" s="168">
        <v>70000</v>
      </c>
      <c r="E82" s="169"/>
      <c r="F82" s="169"/>
      <c r="G82" s="169"/>
      <c r="H82" s="169"/>
      <c r="I82" s="169"/>
      <c r="J82" s="169"/>
      <c r="K82" s="169"/>
      <c r="L82" s="168"/>
      <c r="M82" s="169"/>
    </row>
    <row r="83" spans="1:13" ht="12.75" customHeight="1">
      <c r="A83" s="76">
        <v>312</v>
      </c>
      <c r="B83" s="77" t="s">
        <v>20</v>
      </c>
      <c r="C83" s="185">
        <f t="shared" si="31"/>
        <v>2000</v>
      </c>
      <c r="D83" s="176">
        <f>D84</f>
        <v>2000</v>
      </c>
      <c r="E83" s="176">
        <f aca="true" t="shared" si="36" ref="E83:K83">E84</f>
        <v>0</v>
      </c>
      <c r="F83" s="176">
        <f t="shared" si="36"/>
        <v>0</v>
      </c>
      <c r="G83" s="176">
        <f t="shared" si="36"/>
        <v>0</v>
      </c>
      <c r="H83" s="176">
        <f t="shared" si="36"/>
        <v>0</v>
      </c>
      <c r="I83" s="176">
        <f t="shared" si="36"/>
        <v>0</v>
      </c>
      <c r="J83" s="176">
        <f t="shared" si="36"/>
        <v>0</v>
      </c>
      <c r="K83" s="176">
        <f t="shared" si="36"/>
        <v>0</v>
      </c>
      <c r="L83" s="176"/>
      <c r="M83" s="177"/>
    </row>
    <row r="84" spans="1:13" ht="12.75" customHeight="1">
      <c r="A84" s="78">
        <v>3121</v>
      </c>
      <c r="B84" s="79" t="s">
        <v>20</v>
      </c>
      <c r="C84" s="186">
        <f t="shared" si="31"/>
        <v>2000</v>
      </c>
      <c r="D84" s="168">
        <v>2000</v>
      </c>
      <c r="E84" s="169"/>
      <c r="F84" s="169"/>
      <c r="G84" s="169"/>
      <c r="H84" s="169"/>
      <c r="I84" s="169"/>
      <c r="J84" s="169"/>
      <c r="K84" s="169"/>
      <c r="L84" s="168"/>
      <c r="M84" s="169"/>
    </row>
    <row r="85" spans="1:13" ht="12.75" customHeight="1">
      <c r="A85" s="76">
        <v>313</v>
      </c>
      <c r="B85" s="77" t="s">
        <v>21</v>
      </c>
      <c r="C85" s="185">
        <f t="shared" si="31"/>
        <v>10000</v>
      </c>
      <c r="D85" s="176">
        <f aca="true" t="shared" si="37" ref="D85:K85">SUM(D86:D86)</f>
        <v>10000</v>
      </c>
      <c r="E85" s="176">
        <f t="shared" si="37"/>
        <v>0</v>
      </c>
      <c r="F85" s="176">
        <f t="shared" si="37"/>
        <v>0</v>
      </c>
      <c r="G85" s="176">
        <f t="shared" si="37"/>
        <v>0</v>
      </c>
      <c r="H85" s="176">
        <f t="shared" si="37"/>
        <v>0</v>
      </c>
      <c r="I85" s="176">
        <f t="shared" si="37"/>
        <v>0</v>
      </c>
      <c r="J85" s="176">
        <f t="shared" si="37"/>
        <v>0</v>
      </c>
      <c r="K85" s="176">
        <f t="shared" si="37"/>
        <v>0</v>
      </c>
      <c r="L85" s="176"/>
      <c r="M85" s="177"/>
    </row>
    <row r="86" spans="1:13" ht="12.75" customHeight="1">
      <c r="A86" s="78">
        <v>3132</v>
      </c>
      <c r="B86" s="198" t="s">
        <v>39</v>
      </c>
      <c r="C86" s="186">
        <f t="shared" si="31"/>
        <v>10000</v>
      </c>
      <c r="D86" s="168">
        <v>10000</v>
      </c>
      <c r="E86" s="169"/>
      <c r="F86" s="169"/>
      <c r="G86" s="169"/>
      <c r="H86" s="169"/>
      <c r="I86" s="169"/>
      <c r="J86" s="169"/>
      <c r="K86" s="169"/>
      <c r="L86" s="168"/>
      <c r="M86" s="169"/>
    </row>
    <row r="87" spans="1:13" ht="12.75" customHeight="1">
      <c r="A87" s="74">
        <v>32</v>
      </c>
      <c r="B87" s="75" t="s">
        <v>22</v>
      </c>
      <c r="C87" s="174">
        <f t="shared" si="31"/>
        <v>4500</v>
      </c>
      <c r="D87" s="174">
        <f aca="true" t="shared" si="38" ref="D87:K87">D88</f>
        <v>4500</v>
      </c>
      <c r="E87" s="174">
        <f t="shared" si="38"/>
        <v>0</v>
      </c>
      <c r="F87" s="174">
        <f t="shared" si="38"/>
        <v>0</v>
      </c>
      <c r="G87" s="174">
        <f t="shared" si="38"/>
        <v>0</v>
      </c>
      <c r="H87" s="174">
        <f t="shared" si="38"/>
        <v>0</v>
      </c>
      <c r="I87" s="174">
        <f t="shared" si="38"/>
        <v>0</v>
      </c>
      <c r="J87" s="174">
        <f t="shared" si="38"/>
        <v>0</v>
      </c>
      <c r="K87" s="174">
        <f t="shared" si="38"/>
        <v>0</v>
      </c>
      <c r="L87" s="174">
        <f>C87</f>
        <v>4500</v>
      </c>
      <c r="M87" s="174">
        <f>L87</f>
        <v>4500</v>
      </c>
    </row>
    <row r="88" spans="1:13" ht="12.75" customHeight="1">
      <c r="A88" s="76">
        <v>321</v>
      </c>
      <c r="B88" s="77" t="s">
        <v>23</v>
      </c>
      <c r="C88" s="185">
        <f t="shared" si="31"/>
        <v>4500</v>
      </c>
      <c r="D88" s="176">
        <f aca="true" t="shared" si="39" ref="D88:K88">D89+D90</f>
        <v>4500</v>
      </c>
      <c r="E88" s="176">
        <f t="shared" si="39"/>
        <v>0</v>
      </c>
      <c r="F88" s="176">
        <f t="shared" si="39"/>
        <v>0</v>
      </c>
      <c r="G88" s="176">
        <f t="shared" si="39"/>
        <v>0</v>
      </c>
      <c r="H88" s="176">
        <f t="shared" si="39"/>
        <v>0</v>
      </c>
      <c r="I88" s="176">
        <f t="shared" si="39"/>
        <v>0</v>
      </c>
      <c r="J88" s="176">
        <f t="shared" si="39"/>
        <v>0</v>
      </c>
      <c r="K88" s="176">
        <f t="shared" si="39"/>
        <v>0</v>
      </c>
      <c r="L88" s="176"/>
      <c r="M88" s="177"/>
    </row>
    <row r="89" spans="1:13" ht="12.75" customHeight="1">
      <c r="A89" s="78">
        <v>3211</v>
      </c>
      <c r="B89" s="79" t="s">
        <v>40</v>
      </c>
      <c r="C89" s="186">
        <f t="shared" si="31"/>
        <v>500</v>
      </c>
      <c r="D89" s="168">
        <v>500</v>
      </c>
      <c r="E89" s="177"/>
      <c r="F89" s="177"/>
      <c r="G89" s="177"/>
      <c r="H89" s="177"/>
      <c r="I89" s="177"/>
      <c r="J89" s="177"/>
      <c r="K89" s="177"/>
      <c r="L89" s="176"/>
      <c r="M89" s="177"/>
    </row>
    <row r="90" spans="1:13" ht="12.75" customHeight="1">
      <c r="A90" s="78">
        <v>3212</v>
      </c>
      <c r="B90" s="79" t="s">
        <v>41</v>
      </c>
      <c r="C90" s="186">
        <f t="shared" si="31"/>
        <v>4000</v>
      </c>
      <c r="D90" s="168">
        <v>4000</v>
      </c>
      <c r="E90" s="169"/>
      <c r="F90" s="169"/>
      <c r="G90" s="169"/>
      <c r="H90" s="169"/>
      <c r="I90" s="169"/>
      <c r="J90" s="169"/>
      <c r="K90" s="169"/>
      <c r="L90" s="168"/>
      <c r="M90" s="169"/>
    </row>
    <row r="91" spans="1:13" ht="24" customHeight="1">
      <c r="A91" s="237" t="s">
        <v>157</v>
      </c>
      <c r="B91" s="238"/>
      <c r="C91" s="187">
        <f t="shared" si="31"/>
        <v>220000</v>
      </c>
      <c r="D91" s="187">
        <f>D94</f>
        <v>220000</v>
      </c>
      <c r="E91" s="187">
        <f aca="true" t="shared" si="40" ref="E91:K91">E94</f>
        <v>0</v>
      </c>
      <c r="F91" s="187">
        <f t="shared" si="40"/>
        <v>0</v>
      </c>
      <c r="G91" s="187">
        <f t="shared" si="40"/>
        <v>0</v>
      </c>
      <c r="H91" s="187">
        <f t="shared" si="40"/>
        <v>0</v>
      </c>
      <c r="I91" s="187">
        <f t="shared" si="40"/>
        <v>0</v>
      </c>
      <c r="J91" s="187">
        <f t="shared" si="40"/>
        <v>0</v>
      </c>
      <c r="K91" s="187">
        <f t="shared" si="40"/>
        <v>0</v>
      </c>
      <c r="L91" s="187">
        <f>C91</f>
        <v>220000</v>
      </c>
      <c r="M91" s="187">
        <f>L91</f>
        <v>220000</v>
      </c>
    </row>
    <row r="92" spans="1:13" ht="12.75">
      <c r="A92" s="147">
        <v>3</v>
      </c>
      <c r="B92" s="146" t="s">
        <v>93</v>
      </c>
      <c r="C92" s="188">
        <f t="shared" si="31"/>
        <v>220000</v>
      </c>
      <c r="D92" s="188">
        <f>D94</f>
        <v>220000</v>
      </c>
      <c r="E92" s="188">
        <f aca="true" t="shared" si="41" ref="E92:K92">E94</f>
        <v>0</v>
      </c>
      <c r="F92" s="188">
        <f t="shared" si="41"/>
        <v>0</v>
      </c>
      <c r="G92" s="188">
        <f t="shared" si="41"/>
        <v>0</v>
      </c>
      <c r="H92" s="188">
        <f t="shared" si="41"/>
        <v>0</v>
      </c>
      <c r="I92" s="188">
        <f t="shared" si="41"/>
        <v>0</v>
      </c>
      <c r="J92" s="188">
        <f t="shared" si="41"/>
        <v>0</v>
      </c>
      <c r="K92" s="188">
        <f t="shared" si="41"/>
        <v>0</v>
      </c>
      <c r="L92" s="188">
        <f>C92</f>
        <v>220000</v>
      </c>
      <c r="M92" s="188">
        <f>L92</f>
        <v>220000</v>
      </c>
    </row>
    <row r="93" spans="1:13" ht="38.25">
      <c r="A93" s="148">
        <v>37</v>
      </c>
      <c r="B93" s="149" t="s">
        <v>113</v>
      </c>
      <c r="C93" s="189">
        <f t="shared" si="31"/>
        <v>220000</v>
      </c>
      <c r="D93" s="189">
        <f>D94</f>
        <v>220000</v>
      </c>
      <c r="E93" s="189">
        <f aca="true" t="shared" si="42" ref="E93:K93">E94</f>
        <v>0</v>
      </c>
      <c r="F93" s="189">
        <f t="shared" si="42"/>
        <v>0</v>
      </c>
      <c r="G93" s="189">
        <f t="shared" si="42"/>
        <v>0</v>
      </c>
      <c r="H93" s="189">
        <f t="shared" si="42"/>
        <v>0</v>
      </c>
      <c r="I93" s="189">
        <f t="shared" si="42"/>
        <v>0</v>
      </c>
      <c r="J93" s="189">
        <f t="shared" si="42"/>
        <v>0</v>
      </c>
      <c r="K93" s="189">
        <f t="shared" si="42"/>
        <v>0</v>
      </c>
      <c r="L93" s="189">
        <f>C93</f>
        <v>220000</v>
      </c>
      <c r="M93" s="189">
        <f>L93</f>
        <v>220000</v>
      </c>
    </row>
    <row r="94" spans="1:13" ht="25.5" customHeight="1">
      <c r="A94" s="78">
        <v>372</v>
      </c>
      <c r="B94" s="77" t="s">
        <v>111</v>
      </c>
      <c r="C94" s="168">
        <f t="shared" si="31"/>
        <v>220000</v>
      </c>
      <c r="D94" s="168">
        <f>SUM(D95:D95)</f>
        <v>220000</v>
      </c>
      <c r="E94" s="168">
        <f aca="true" t="shared" si="43" ref="E94:K94">SUM(E95:E95)</f>
        <v>0</v>
      </c>
      <c r="F94" s="168">
        <f t="shared" si="43"/>
        <v>0</v>
      </c>
      <c r="G94" s="168">
        <f t="shared" si="43"/>
        <v>0</v>
      </c>
      <c r="H94" s="168">
        <f t="shared" si="43"/>
        <v>0</v>
      </c>
      <c r="I94" s="168">
        <f t="shared" si="43"/>
        <v>0</v>
      </c>
      <c r="J94" s="168">
        <f t="shared" si="43"/>
        <v>0</v>
      </c>
      <c r="K94" s="168">
        <f t="shared" si="43"/>
        <v>0</v>
      </c>
      <c r="L94" s="168"/>
      <c r="M94" s="169"/>
    </row>
    <row r="95" spans="1:13" ht="12.75">
      <c r="A95" s="78">
        <v>3722</v>
      </c>
      <c r="B95" s="79" t="s">
        <v>112</v>
      </c>
      <c r="C95" s="168">
        <f t="shared" si="31"/>
        <v>220000</v>
      </c>
      <c r="D95" s="168">
        <v>220000</v>
      </c>
      <c r="E95" s="169"/>
      <c r="F95" s="169"/>
      <c r="G95" s="169"/>
      <c r="H95" s="169"/>
      <c r="I95" s="169"/>
      <c r="J95" s="169"/>
      <c r="K95" s="169"/>
      <c r="L95" s="168"/>
      <c r="M95" s="169"/>
    </row>
    <row r="96" spans="1:13" ht="13.5" customHeight="1">
      <c r="A96" s="235" t="s">
        <v>162</v>
      </c>
      <c r="B96" s="236"/>
      <c r="C96" s="161">
        <f t="shared" si="31"/>
        <v>770000</v>
      </c>
      <c r="D96" s="206">
        <f>D97+D105</f>
        <v>770000</v>
      </c>
      <c r="E96" s="206">
        <f aca="true" t="shared" si="44" ref="E96:K96">E97</f>
        <v>0</v>
      </c>
      <c r="F96" s="206">
        <f t="shared" si="44"/>
        <v>0</v>
      </c>
      <c r="G96" s="206">
        <f t="shared" si="44"/>
        <v>0</v>
      </c>
      <c r="H96" s="206">
        <f t="shared" si="44"/>
        <v>0</v>
      </c>
      <c r="I96" s="206">
        <f t="shared" si="44"/>
        <v>0</v>
      </c>
      <c r="J96" s="206">
        <f t="shared" si="44"/>
        <v>0</v>
      </c>
      <c r="K96" s="206">
        <f t="shared" si="44"/>
        <v>0</v>
      </c>
      <c r="L96" s="206">
        <f>L97</f>
        <v>70000</v>
      </c>
      <c r="M96" s="206">
        <f>M97</f>
        <v>70000</v>
      </c>
    </row>
    <row r="97" spans="1:13" ht="12.75">
      <c r="A97" s="234" t="s">
        <v>148</v>
      </c>
      <c r="B97" s="234"/>
      <c r="C97" s="162">
        <f t="shared" si="31"/>
        <v>70000</v>
      </c>
      <c r="D97" s="162">
        <f aca="true" t="shared" si="45" ref="D97:K99">D98</f>
        <v>70000</v>
      </c>
      <c r="E97" s="162">
        <f t="shared" si="45"/>
        <v>0</v>
      </c>
      <c r="F97" s="162">
        <f t="shared" si="45"/>
        <v>0</v>
      </c>
      <c r="G97" s="162">
        <f t="shared" si="45"/>
        <v>0</v>
      </c>
      <c r="H97" s="162">
        <f t="shared" si="45"/>
        <v>0</v>
      </c>
      <c r="I97" s="162">
        <f t="shared" si="45"/>
        <v>0</v>
      </c>
      <c r="J97" s="162">
        <f t="shared" si="45"/>
        <v>0</v>
      </c>
      <c r="K97" s="162">
        <f t="shared" si="45"/>
        <v>0</v>
      </c>
      <c r="L97" s="162">
        <f>C97</f>
        <v>70000</v>
      </c>
      <c r="M97" s="162">
        <f>L97</f>
        <v>70000</v>
      </c>
    </row>
    <row r="98" spans="1:13" ht="25.5">
      <c r="A98" s="72">
        <v>4</v>
      </c>
      <c r="B98" s="81" t="s">
        <v>30</v>
      </c>
      <c r="C98" s="183">
        <f t="shared" si="31"/>
        <v>70000</v>
      </c>
      <c r="D98" s="183">
        <f t="shared" si="45"/>
        <v>70000</v>
      </c>
      <c r="E98" s="183">
        <f t="shared" si="45"/>
        <v>0</v>
      </c>
      <c r="F98" s="183">
        <f t="shared" si="45"/>
        <v>0</v>
      </c>
      <c r="G98" s="183">
        <f t="shared" si="45"/>
        <v>0</v>
      </c>
      <c r="H98" s="183">
        <f t="shared" si="45"/>
        <v>0</v>
      </c>
      <c r="I98" s="183">
        <f t="shared" si="45"/>
        <v>0</v>
      </c>
      <c r="J98" s="183">
        <f t="shared" si="45"/>
        <v>0</v>
      </c>
      <c r="K98" s="183">
        <f t="shared" si="45"/>
        <v>0</v>
      </c>
      <c r="L98" s="183">
        <f>C98</f>
        <v>70000</v>
      </c>
      <c r="M98" s="183">
        <f>L98</f>
        <v>70000</v>
      </c>
    </row>
    <row r="99" spans="1:13" ht="38.25">
      <c r="A99" s="74">
        <v>42</v>
      </c>
      <c r="B99" s="75" t="s">
        <v>31</v>
      </c>
      <c r="C99" s="174">
        <f t="shared" si="31"/>
        <v>70000</v>
      </c>
      <c r="D99" s="174">
        <f>D100</f>
        <v>70000</v>
      </c>
      <c r="E99" s="174">
        <f t="shared" si="45"/>
        <v>0</v>
      </c>
      <c r="F99" s="174">
        <f t="shared" si="45"/>
        <v>0</v>
      </c>
      <c r="G99" s="174">
        <f t="shared" si="45"/>
        <v>0</v>
      </c>
      <c r="H99" s="174">
        <f t="shared" si="45"/>
        <v>0</v>
      </c>
      <c r="I99" s="174">
        <f t="shared" si="45"/>
        <v>0</v>
      </c>
      <c r="J99" s="174">
        <f t="shared" si="45"/>
        <v>0</v>
      </c>
      <c r="K99" s="174">
        <f t="shared" si="45"/>
        <v>0</v>
      </c>
      <c r="L99" s="174">
        <f>C99</f>
        <v>70000</v>
      </c>
      <c r="M99" s="174">
        <f>L99</f>
        <v>70000</v>
      </c>
    </row>
    <row r="100" spans="1:13" ht="12.75">
      <c r="A100" s="76">
        <v>422</v>
      </c>
      <c r="B100" s="77" t="s">
        <v>29</v>
      </c>
      <c r="C100" s="176">
        <f t="shared" si="31"/>
        <v>70000</v>
      </c>
      <c r="D100" s="176">
        <f>D101+D102+D104+D103</f>
        <v>70000</v>
      </c>
      <c r="E100" s="176">
        <f aca="true" t="shared" si="46" ref="E100:K100">E101+E102+E104+E103</f>
        <v>0</v>
      </c>
      <c r="F100" s="176">
        <f t="shared" si="46"/>
        <v>0</v>
      </c>
      <c r="G100" s="176">
        <f t="shared" si="46"/>
        <v>0</v>
      </c>
      <c r="H100" s="176">
        <f t="shared" si="46"/>
        <v>0</v>
      </c>
      <c r="I100" s="176">
        <f t="shared" si="46"/>
        <v>0</v>
      </c>
      <c r="J100" s="176">
        <f t="shared" si="46"/>
        <v>0</v>
      </c>
      <c r="K100" s="176">
        <f t="shared" si="46"/>
        <v>0</v>
      </c>
      <c r="L100" s="174">
        <f>C100</f>
        <v>70000</v>
      </c>
      <c r="M100" s="174">
        <f>L100</f>
        <v>70000</v>
      </c>
    </row>
    <row r="101" spans="1:13" ht="12.75">
      <c r="A101" s="78">
        <v>4221</v>
      </c>
      <c r="B101" s="79" t="s">
        <v>63</v>
      </c>
      <c r="C101" s="168">
        <f t="shared" si="31"/>
        <v>50000</v>
      </c>
      <c r="D101" s="168">
        <v>50000</v>
      </c>
      <c r="E101" s="168"/>
      <c r="F101" s="168"/>
      <c r="G101" s="169"/>
      <c r="H101" s="169"/>
      <c r="I101" s="168"/>
      <c r="J101" s="168"/>
      <c r="K101" s="168"/>
      <c r="L101" s="168"/>
      <c r="M101" s="169"/>
    </row>
    <row r="102" spans="1:13" ht="12.75">
      <c r="A102" s="78">
        <v>4223</v>
      </c>
      <c r="B102" s="79" t="s">
        <v>83</v>
      </c>
      <c r="C102" s="168">
        <f t="shared" si="31"/>
        <v>0</v>
      </c>
      <c r="D102" s="168"/>
      <c r="E102" s="168"/>
      <c r="F102" s="168"/>
      <c r="G102" s="169"/>
      <c r="H102" s="169"/>
      <c r="I102" s="168"/>
      <c r="J102" s="168"/>
      <c r="K102" s="168"/>
      <c r="L102" s="168"/>
      <c r="M102" s="169"/>
    </row>
    <row r="103" spans="1:13" ht="12.75">
      <c r="A103" s="78">
        <v>4226</v>
      </c>
      <c r="B103" s="79" t="s">
        <v>120</v>
      </c>
      <c r="C103" s="168">
        <f t="shared" si="31"/>
        <v>0</v>
      </c>
      <c r="D103" s="168"/>
      <c r="E103" s="168"/>
      <c r="F103" s="168"/>
      <c r="G103" s="169"/>
      <c r="H103" s="169"/>
      <c r="I103" s="168"/>
      <c r="J103" s="168"/>
      <c r="K103" s="168"/>
      <c r="L103" s="168"/>
      <c r="M103" s="169"/>
    </row>
    <row r="104" spans="1:13" ht="25.5">
      <c r="A104" s="78">
        <v>4227</v>
      </c>
      <c r="B104" s="79" t="s">
        <v>64</v>
      </c>
      <c r="C104" s="168">
        <f t="shared" si="31"/>
        <v>20000</v>
      </c>
      <c r="D104" s="168">
        <v>20000</v>
      </c>
      <c r="E104" s="168"/>
      <c r="F104" s="168"/>
      <c r="G104" s="169"/>
      <c r="H104" s="169"/>
      <c r="I104" s="168"/>
      <c r="J104" s="168"/>
      <c r="K104" s="168"/>
      <c r="L104" s="168"/>
      <c r="M104" s="169"/>
    </row>
    <row r="105" spans="1:13" ht="26.25" customHeight="1">
      <c r="A105" s="234" t="s">
        <v>149</v>
      </c>
      <c r="B105" s="234"/>
      <c r="C105" s="162">
        <f aca="true" t="shared" si="47" ref="C105:C115">SUM(D105:K105)</f>
        <v>700000</v>
      </c>
      <c r="D105" s="162">
        <f aca="true" t="shared" si="48" ref="D105:K108">D106</f>
        <v>700000</v>
      </c>
      <c r="E105" s="162">
        <f t="shared" si="48"/>
        <v>0</v>
      </c>
      <c r="F105" s="162">
        <f t="shared" si="48"/>
        <v>0</v>
      </c>
      <c r="G105" s="162">
        <f t="shared" si="48"/>
        <v>0</v>
      </c>
      <c r="H105" s="162">
        <f t="shared" si="48"/>
        <v>0</v>
      </c>
      <c r="I105" s="162">
        <f t="shared" si="48"/>
        <v>0</v>
      </c>
      <c r="J105" s="162">
        <f t="shared" si="48"/>
        <v>0</v>
      </c>
      <c r="K105" s="162">
        <f t="shared" si="48"/>
        <v>0</v>
      </c>
      <c r="L105" s="162">
        <f>C105</f>
        <v>700000</v>
      </c>
      <c r="M105" s="162">
        <f>L105</f>
        <v>700000</v>
      </c>
    </row>
    <row r="106" spans="1:13" ht="22.5" customHeight="1">
      <c r="A106" s="72">
        <v>4</v>
      </c>
      <c r="B106" s="81" t="s">
        <v>30</v>
      </c>
      <c r="C106" s="183">
        <f t="shared" si="47"/>
        <v>700000</v>
      </c>
      <c r="D106" s="183">
        <f t="shared" si="48"/>
        <v>700000</v>
      </c>
      <c r="E106" s="183">
        <f t="shared" si="48"/>
        <v>0</v>
      </c>
      <c r="F106" s="183">
        <f t="shared" si="48"/>
        <v>0</v>
      </c>
      <c r="G106" s="183">
        <f t="shared" si="48"/>
        <v>0</v>
      </c>
      <c r="H106" s="183">
        <f t="shared" si="48"/>
        <v>0</v>
      </c>
      <c r="I106" s="183">
        <f t="shared" si="48"/>
        <v>0</v>
      </c>
      <c r="J106" s="183">
        <f t="shared" si="48"/>
        <v>0</v>
      </c>
      <c r="K106" s="183">
        <f t="shared" si="48"/>
        <v>0</v>
      </c>
      <c r="L106" s="183">
        <f>C106</f>
        <v>700000</v>
      </c>
      <c r="M106" s="183">
        <f>L106</f>
        <v>700000</v>
      </c>
    </row>
    <row r="107" spans="1:13" ht="22.5" customHeight="1">
      <c r="A107" s="74">
        <v>45</v>
      </c>
      <c r="B107" s="75" t="s">
        <v>68</v>
      </c>
      <c r="C107" s="174">
        <f t="shared" si="47"/>
        <v>700000</v>
      </c>
      <c r="D107" s="174">
        <f t="shared" si="48"/>
        <v>700000</v>
      </c>
      <c r="E107" s="174">
        <f t="shared" si="48"/>
        <v>0</v>
      </c>
      <c r="F107" s="174">
        <f t="shared" si="48"/>
        <v>0</v>
      </c>
      <c r="G107" s="174">
        <f t="shared" si="48"/>
        <v>0</v>
      </c>
      <c r="H107" s="174">
        <f t="shared" si="48"/>
        <v>0</v>
      </c>
      <c r="I107" s="174">
        <f t="shared" si="48"/>
        <v>0</v>
      </c>
      <c r="J107" s="174">
        <f t="shared" si="48"/>
        <v>0</v>
      </c>
      <c r="K107" s="174">
        <f t="shared" si="48"/>
        <v>0</v>
      </c>
      <c r="L107" s="174">
        <f>C107</f>
        <v>700000</v>
      </c>
      <c r="M107" s="174">
        <f>L107</f>
        <v>700000</v>
      </c>
    </row>
    <row r="108" spans="1:13" ht="22.5" customHeight="1">
      <c r="A108" s="76">
        <v>451</v>
      </c>
      <c r="B108" s="77" t="s">
        <v>69</v>
      </c>
      <c r="C108" s="176">
        <f t="shared" si="47"/>
        <v>700000</v>
      </c>
      <c r="D108" s="176">
        <f t="shared" si="48"/>
        <v>700000</v>
      </c>
      <c r="E108" s="176">
        <f t="shared" si="48"/>
        <v>0</v>
      </c>
      <c r="F108" s="176">
        <f t="shared" si="48"/>
        <v>0</v>
      </c>
      <c r="G108" s="176">
        <f t="shared" si="48"/>
        <v>0</v>
      </c>
      <c r="H108" s="176">
        <f t="shared" si="48"/>
        <v>0</v>
      </c>
      <c r="I108" s="176">
        <f t="shared" si="48"/>
        <v>0</v>
      </c>
      <c r="J108" s="176">
        <f t="shared" si="48"/>
        <v>0</v>
      </c>
      <c r="K108" s="176">
        <f t="shared" si="48"/>
        <v>0</v>
      </c>
      <c r="L108" s="176"/>
      <c r="M108" s="177"/>
    </row>
    <row r="109" spans="1:13" ht="22.5" customHeight="1">
      <c r="A109" s="78">
        <v>4511</v>
      </c>
      <c r="B109" s="79" t="s">
        <v>69</v>
      </c>
      <c r="C109" s="168">
        <f t="shared" si="47"/>
        <v>700000</v>
      </c>
      <c r="D109" s="168">
        <v>700000</v>
      </c>
      <c r="E109" s="168"/>
      <c r="F109" s="168"/>
      <c r="G109" s="169"/>
      <c r="H109" s="169"/>
      <c r="I109" s="168"/>
      <c r="J109" s="168"/>
      <c r="K109" s="168"/>
      <c r="L109" s="168"/>
      <c r="M109" s="169"/>
    </row>
    <row r="110" spans="1:13" ht="12.75">
      <c r="A110" s="239" t="s">
        <v>72</v>
      </c>
      <c r="B110" s="240"/>
      <c r="C110" s="161">
        <f t="shared" si="47"/>
        <v>200000</v>
      </c>
      <c r="D110" s="161">
        <f aca="true" t="shared" si="49" ref="D110:K114">D111</f>
        <v>200000</v>
      </c>
      <c r="E110" s="161">
        <f t="shared" si="49"/>
        <v>0</v>
      </c>
      <c r="F110" s="161">
        <f t="shared" si="49"/>
        <v>0</v>
      </c>
      <c r="G110" s="161">
        <f t="shared" si="49"/>
        <v>0</v>
      </c>
      <c r="H110" s="161">
        <f t="shared" si="49"/>
        <v>0</v>
      </c>
      <c r="I110" s="161">
        <f t="shared" si="49"/>
        <v>0</v>
      </c>
      <c r="J110" s="161">
        <f t="shared" si="49"/>
        <v>0</v>
      </c>
      <c r="K110" s="161">
        <f t="shared" si="49"/>
        <v>0</v>
      </c>
      <c r="L110" s="161">
        <f>C110</f>
        <v>200000</v>
      </c>
      <c r="M110" s="161">
        <f>L110</f>
        <v>200000</v>
      </c>
    </row>
    <row r="111" spans="1:13" ht="12.75">
      <c r="A111" s="259" t="s">
        <v>73</v>
      </c>
      <c r="B111" s="260"/>
      <c r="C111" s="162">
        <f t="shared" si="47"/>
        <v>200000</v>
      </c>
      <c r="D111" s="162">
        <f t="shared" si="49"/>
        <v>200000</v>
      </c>
      <c r="E111" s="162">
        <f t="shared" si="49"/>
        <v>0</v>
      </c>
      <c r="F111" s="162">
        <f t="shared" si="49"/>
        <v>0</v>
      </c>
      <c r="G111" s="162">
        <f t="shared" si="49"/>
        <v>0</v>
      </c>
      <c r="H111" s="162">
        <f t="shared" si="49"/>
        <v>0</v>
      </c>
      <c r="I111" s="162">
        <f t="shared" si="49"/>
        <v>0</v>
      </c>
      <c r="J111" s="162">
        <f t="shared" si="49"/>
        <v>0</v>
      </c>
      <c r="K111" s="162">
        <f t="shared" si="49"/>
        <v>0</v>
      </c>
      <c r="L111" s="162">
        <f>C111</f>
        <v>200000</v>
      </c>
      <c r="M111" s="162">
        <f>L111</f>
        <v>200000</v>
      </c>
    </row>
    <row r="112" spans="1:13" ht="12.75">
      <c r="A112" s="89">
        <v>3</v>
      </c>
      <c r="B112" s="83" t="s">
        <v>17</v>
      </c>
      <c r="C112" s="183">
        <f t="shared" si="47"/>
        <v>200000</v>
      </c>
      <c r="D112" s="183">
        <f t="shared" si="49"/>
        <v>200000</v>
      </c>
      <c r="E112" s="183">
        <f t="shared" si="49"/>
        <v>0</v>
      </c>
      <c r="F112" s="183">
        <f t="shared" si="49"/>
        <v>0</v>
      </c>
      <c r="G112" s="183">
        <f t="shared" si="49"/>
        <v>0</v>
      </c>
      <c r="H112" s="183">
        <f t="shared" si="49"/>
        <v>0</v>
      </c>
      <c r="I112" s="183">
        <f t="shared" si="49"/>
        <v>0</v>
      </c>
      <c r="J112" s="183">
        <f t="shared" si="49"/>
        <v>0</v>
      </c>
      <c r="K112" s="183">
        <f t="shared" si="49"/>
        <v>0</v>
      </c>
      <c r="L112" s="183">
        <f>C112</f>
        <v>200000</v>
      </c>
      <c r="M112" s="183">
        <f>L112</f>
        <v>200000</v>
      </c>
    </row>
    <row r="113" spans="1:13" ht="12.75">
      <c r="A113" s="84">
        <v>32</v>
      </c>
      <c r="B113" s="85" t="s">
        <v>22</v>
      </c>
      <c r="C113" s="174">
        <f t="shared" si="47"/>
        <v>200000</v>
      </c>
      <c r="D113" s="174">
        <f t="shared" si="49"/>
        <v>200000</v>
      </c>
      <c r="E113" s="174">
        <f t="shared" si="49"/>
        <v>0</v>
      </c>
      <c r="F113" s="174">
        <f t="shared" si="49"/>
        <v>0</v>
      </c>
      <c r="G113" s="174">
        <f t="shared" si="49"/>
        <v>0</v>
      </c>
      <c r="H113" s="174">
        <f t="shared" si="49"/>
        <v>0</v>
      </c>
      <c r="I113" s="174">
        <f t="shared" si="49"/>
        <v>0</v>
      </c>
      <c r="J113" s="174">
        <f t="shared" si="49"/>
        <v>0</v>
      </c>
      <c r="K113" s="174">
        <f t="shared" si="49"/>
        <v>0</v>
      </c>
      <c r="L113" s="174">
        <f>C113</f>
        <v>200000</v>
      </c>
      <c r="M113" s="174">
        <f>L113</f>
        <v>200000</v>
      </c>
    </row>
    <row r="114" spans="1:13" ht="12.75">
      <c r="A114" s="86">
        <v>323</v>
      </c>
      <c r="B114" s="87" t="s">
        <v>25</v>
      </c>
      <c r="C114" s="176">
        <f t="shared" si="47"/>
        <v>200000</v>
      </c>
      <c r="D114" s="176">
        <f t="shared" si="49"/>
        <v>200000</v>
      </c>
      <c r="E114" s="176">
        <f t="shared" si="49"/>
        <v>0</v>
      </c>
      <c r="F114" s="176">
        <f t="shared" si="49"/>
        <v>0</v>
      </c>
      <c r="G114" s="176">
        <f t="shared" si="49"/>
        <v>0</v>
      </c>
      <c r="H114" s="176">
        <f t="shared" si="49"/>
        <v>0</v>
      </c>
      <c r="I114" s="176">
        <f t="shared" si="49"/>
        <v>0</v>
      </c>
      <c r="J114" s="176">
        <f t="shared" si="49"/>
        <v>0</v>
      </c>
      <c r="K114" s="176">
        <f t="shared" si="49"/>
        <v>0</v>
      </c>
      <c r="L114" s="176"/>
      <c r="M114" s="177"/>
    </row>
    <row r="115" spans="1:13" ht="18" customHeight="1">
      <c r="A115" s="78">
        <v>3232</v>
      </c>
      <c r="B115" s="79" t="s">
        <v>51</v>
      </c>
      <c r="C115" s="168">
        <f t="shared" si="47"/>
        <v>200000</v>
      </c>
      <c r="D115" s="168">
        <v>200000</v>
      </c>
      <c r="E115" s="168"/>
      <c r="F115" s="168"/>
      <c r="G115" s="169"/>
      <c r="H115" s="169"/>
      <c r="I115" s="168"/>
      <c r="J115" s="168"/>
      <c r="K115" s="168"/>
      <c r="L115" s="168"/>
      <c r="M115" s="169"/>
    </row>
    <row r="116" spans="1:13" ht="37.5" customHeight="1">
      <c r="A116" s="239" t="s">
        <v>136</v>
      </c>
      <c r="B116" s="244"/>
      <c r="C116" s="170">
        <f t="shared" si="31"/>
        <v>13159315</v>
      </c>
      <c r="D116" s="161">
        <f>D117</f>
        <v>0</v>
      </c>
      <c r="E116" s="161">
        <f aca="true" t="shared" si="50" ref="E116:K117">E117</f>
        <v>56000</v>
      </c>
      <c r="F116" s="161">
        <f t="shared" si="50"/>
        <v>818900</v>
      </c>
      <c r="G116" s="161">
        <f t="shared" si="50"/>
        <v>11116815</v>
      </c>
      <c r="H116" s="161">
        <f t="shared" si="50"/>
        <v>6000</v>
      </c>
      <c r="I116" s="161">
        <f t="shared" si="50"/>
        <v>1022300</v>
      </c>
      <c r="J116" s="161">
        <f t="shared" si="50"/>
        <v>107300</v>
      </c>
      <c r="K116" s="161">
        <f t="shared" si="50"/>
        <v>32000</v>
      </c>
      <c r="L116" s="161">
        <f aca="true" t="shared" si="51" ref="L116:L121">C116</f>
        <v>13159315</v>
      </c>
      <c r="M116" s="161">
        <f aca="true" t="shared" si="52" ref="M116:M121">L116</f>
        <v>13159315</v>
      </c>
    </row>
    <row r="117" spans="1:13" ht="39" customHeight="1">
      <c r="A117" s="239" t="s">
        <v>137</v>
      </c>
      <c r="B117" s="244"/>
      <c r="C117" s="170">
        <f t="shared" si="31"/>
        <v>13159315</v>
      </c>
      <c r="D117" s="161">
        <f>D118</f>
        <v>0</v>
      </c>
      <c r="E117" s="161">
        <f t="shared" si="50"/>
        <v>56000</v>
      </c>
      <c r="F117" s="161">
        <f t="shared" si="50"/>
        <v>818900</v>
      </c>
      <c r="G117" s="161">
        <f t="shared" si="50"/>
        <v>11116815</v>
      </c>
      <c r="H117" s="161">
        <f t="shared" si="50"/>
        <v>6000</v>
      </c>
      <c r="I117" s="161">
        <f t="shared" si="50"/>
        <v>1022300</v>
      </c>
      <c r="J117" s="161">
        <f t="shared" si="50"/>
        <v>107300</v>
      </c>
      <c r="K117" s="161">
        <f t="shared" si="50"/>
        <v>32000</v>
      </c>
      <c r="L117" s="161">
        <f t="shared" si="51"/>
        <v>13159315</v>
      </c>
      <c r="M117" s="161">
        <f t="shared" si="52"/>
        <v>13159315</v>
      </c>
    </row>
    <row r="118" spans="1:13" ht="40.5" customHeight="1">
      <c r="A118" s="239" t="s">
        <v>151</v>
      </c>
      <c r="B118" s="240"/>
      <c r="C118" s="170">
        <f t="shared" si="31"/>
        <v>13159315</v>
      </c>
      <c r="D118" s="161">
        <f aca="true" t="shared" si="53" ref="D118:K118">D119+D151+D167+D172+D205+D210+D215+D225+D230</f>
        <v>0</v>
      </c>
      <c r="E118" s="161">
        <f t="shared" si="53"/>
        <v>56000</v>
      </c>
      <c r="F118" s="161">
        <f t="shared" si="53"/>
        <v>818900</v>
      </c>
      <c r="G118" s="161">
        <f t="shared" si="53"/>
        <v>11116815</v>
      </c>
      <c r="H118" s="161">
        <f t="shared" si="53"/>
        <v>6000</v>
      </c>
      <c r="I118" s="161">
        <f t="shared" si="53"/>
        <v>1022300</v>
      </c>
      <c r="J118" s="161">
        <f t="shared" si="53"/>
        <v>107300</v>
      </c>
      <c r="K118" s="161">
        <f t="shared" si="53"/>
        <v>32000</v>
      </c>
      <c r="L118" s="161">
        <f t="shared" si="51"/>
        <v>13159315</v>
      </c>
      <c r="M118" s="161">
        <f t="shared" si="52"/>
        <v>13159315</v>
      </c>
    </row>
    <row r="119" spans="1:13" ht="12.75">
      <c r="A119" s="253" t="s">
        <v>76</v>
      </c>
      <c r="B119" s="253"/>
      <c r="C119" s="172">
        <f t="shared" si="31"/>
        <v>674300</v>
      </c>
      <c r="D119" s="172">
        <f>D120</f>
        <v>0</v>
      </c>
      <c r="E119" s="172">
        <f aca="true" t="shared" si="54" ref="E119:K119">E120</f>
        <v>26000</v>
      </c>
      <c r="F119" s="172">
        <f t="shared" si="54"/>
        <v>141000</v>
      </c>
      <c r="G119" s="172">
        <f t="shared" si="54"/>
        <v>20000</v>
      </c>
      <c r="H119" s="172">
        <f t="shared" si="54"/>
        <v>0</v>
      </c>
      <c r="I119" s="172">
        <f t="shared" si="54"/>
        <v>467300</v>
      </c>
      <c r="J119" s="172">
        <f t="shared" si="54"/>
        <v>0</v>
      </c>
      <c r="K119" s="172">
        <f t="shared" si="54"/>
        <v>20000</v>
      </c>
      <c r="L119" s="172">
        <f t="shared" si="51"/>
        <v>674300</v>
      </c>
      <c r="M119" s="172">
        <f t="shared" si="52"/>
        <v>674300</v>
      </c>
    </row>
    <row r="120" spans="1:13" ht="12.75">
      <c r="A120" s="72">
        <v>3</v>
      </c>
      <c r="B120" s="73" t="s">
        <v>17</v>
      </c>
      <c r="C120" s="173">
        <f t="shared" si="31"/>
        <v>674300</v>
      </c>
      <c r="D120" s="173">
        <f>D121+D147</f>
        <v>0</v>
      </c>
      <c r="E120" s="173">
        <f aca="true" t="shared" si="55" ref="E120:K120">E121+E147</f>
        <v>26000</v>
      </c>
      <c r="F120" s="173">
        <f t="shared" si="55"/>
        <v>141000</v>
      </c>
      <c r="G120" s="173">
        <f t="shared" si="55"/>
        <v>20000</v>
      </c>
      <c r="H120" s="173">
        <f t="shared" si="55"/>
        <v>0</v>
      </c>
      <c r="I120" s="173">
        <f t="shared" si="55"/>
        <v>467300</v>
      </c>
      <c r="J120" s="173">
        <f t="shared" si="55"/>
        <v>0</v>
      </c>
      <c r="K120" s="173">
        <f t="shared" si="55"/>
        <v>20000</v>
      </c>
      <c r="L120" s="173">
        <f t="shared" si="51"/>
        <v>674300</v>
      </c>
      <c r="M120" s="173">
        <f t="shared" si="52"/>
        <v>674300</v>
      </c>
    </row>
    <row r="121" spans="1:13" ht="12.75">
      <c r="A121" s="74">
        <v>32</v>
      </c>
      <c r="B121" s="75" t="s">
        <v>22</v>
      </c>
      <c r="C121" s="174">
        <f t="shared" si="31"/>
        <v>671300</v>
      </c>
      <c r="D121" s="174">
        <f>D122+D126+D131+D140</f>
        <v>0</v>
      </c>
      <c r="E121" s="174">
        <f aca="true" t="shared" si="56" ref="E121:K121">E122+E126+E131+E140</f>
        <v>26000</v>
      </c>
      <c r="F121" s="174">
        <f t="shared" si="56"/>
        <v>141000</v>
      </c>
      <c r="G121" s="174">
        <f t="shared" si="56"/>
        <v>20000</v>
      </c>
      <c r="H121" s="174">
        <f t="shared" si="56"/>
        <v>0</v>
      </c>
      <c r="I121" s="174">
        <f t="shared" si="56"/>
        <v>464300</v>
      </c>
      <c r="J121" s="174">
        <f t="shared" si="56"/>
        <v>0</v>
      </c>
      <c r="K121" s="174">
        <f t="shared" si="56"/>
        <v>20000</v>
      </c>
      <c r="L121" s="174">
        <f t="shared" si="51"/>
        <v>671300</v>
      </c>
      <c r="M121" s="174">
        <f t="shared" si="52"/>
        <v>671300</v>
      </c>
    </row>
    <row r="122" spans="1:13" ht="25.5">
      <c r="A122" s="76">
        <v>321</v>
      </c>
      <c r="B122" s="77" t="s">
        <v>23</v>
      </c>
      <c r="C122" s="176">
        <f t="shared" si="31"/>
        <v>32000</v>
      </c>
      <c r="D122" s="176">
        <f>SUM(D123:D125)</f>
        <v>0</v>
      </c>
      <c r="E122" s="176">
        <f aca="true" t="shared" si="57" ref="E122:K122">SUM(E123:E125)</f>
        <v>0</v>
      </c>
      <c r="F122" s="176">
        <f t="shared" si="57"/>
        <v>0</v>
      </c>
      <c r="G122" s="176">
        <f t="shared" si="57"/>
        <v>0</v>
      </c>
      <c r="H122" s="176">
        <f t="shared" si="57"/>
        <v>0</v>
      </c>
      <c r="I122" s="176">
        <f t="shared" si="57"/>
        <v>29000</v>
      </c>
      <c r="J122" s="176">
        <f t="shared" si="57"/>
        <v>0</v>
      </c>
      <c r="K122" s="176">
        <f t="shared" si="57"/>
        <v>3000</v>
      </c>
      <c r="L122" s="176"/>
      <c r="M122" s="177"/>
    </row>
    <row r="123" spans="1:13" ht="12.75">
      <c r="A123" s="78">
        <v>3211</v>
      </c>
      <c r="B123" s="79" t="s">
        <v>40</v>
      </c>
      <c r="C123" s="168">
        <f t="shared" si="31"/>
        <v>16000</v>
      </c>
      <c r="D123" s="168"/>
      <c r="E123" s="168"/>
      <c r="F123" s="168"/>
      <c r="G123" s="168"/>
      <c r="H123" s="169"/>
      <c r="I123" s="168">
        <v>13000</v>
      </c>
      <c r="J123" s="168"/>
      <c r="K123" s="168">
        <v>3000</v>
      </c>
      <c r="L123" s="168"/>
      <c r="M123" s="169"/>
    </row>
    <row r="124" spans="1:13" ht="12.75">
      <c r="A124" s="78">
        <v>3213</v>
      </c>
      <c r="B124" s="79" t="s">
        <v>42</v>
      </c>
      <c r="C124" s="168">
        <f t="shared" si="31"/>
        <v>9000</v>
      </c>
      <c r="D124" s="168"/>
      <c r="E124" s="168"/>
      <c r="F124" s="168"/>
      <c r="G124" s="168"/>
      <c r="H124" s="169"/>
      <c r="I124" s="168">
        <v>9000</v>
      </c>
      <c r="J124" s="168"/>
      <c r="K124" s="168"/>
      <c r="L124" s="168"/>
      <c r="M124" s="169"/>
    </row>
    <row r="125" spans="1:13" ht="12.75">
      <c r="A125" s="78">
        <v>3214</v>
      </c>
      <c r="B125" s="79" t="s">
        <v>43</v>
      </c>
      <c r="C125" s="168">
        <f t="shared" si="31"/>
        <v>7000</v>
      </c>
      <c r="D125" s="168"/>
      <c r="E125" s="168"/>
      <c r="F125" s="168"/>
      <c r="G125" s="168"/>
      <c r="H125" s="169"/>
      <c r="I125" s="168">
        <v>7000</v>
      </c>
      <c r="J125" s="168"/>
      <c r="K125" s="168"/>
      <c r="L125" s="168"/>
      <c r="M125" s="169"/>
    </row>
    <row r="126" spans="1:13" ht="12.75">
      <c r="A126" s="76">
        <v>322</v>
      </c>
      <c r="B126" s="77" t="s">
        <v>24</v>
      </c>
      <c r="C126" s="176">
        <f t="shared" si="31"/>
        <v>228000</v>
      </c>
      <c r="D126" s="176">
        <f>SUM(D127:D130)</f>
        <v>0</v>
      </c>
      <c r="E126" s="176">
        <f aca="true" t="shared" si="58" ref="E126:K126">SUM(E127:E130)</f>
        <v>16000</v>
      </c>
      <c r="F126" s="176">
        <f t="shared" si="58"/>
        <v>18000</v>
      </c>
      <c r="G126" s="176">
        <f t="shared" si="58"/>
        <v>0</v>
      </c>
      <c r="H126" s="176">
        <f t="shared" si="58"/>
        <v>0</v>
      </c>
      <c r="I126" s="176">
        <f t="shared" si="58"/>
        <v>192000</v>
      </c>
      <c r="J126" s="176">
        <f t="shared" si="58"/>
        <v>0</v>
      </c>
      <c r="K126" s="176">
        <f t="shared" si="58"/>
        <v>2000</v>
      </c>
      <c r="L126" s="176"/>
      <c r="M126" s="177"/>
    </row>
    <row r="127" spans="1:13" ht="12.75">
      <c r="A127" s="78">
        <v>3221</v>
      </c>
      <c r="B127" s="79" t="s">
        <v>44</v>
      </c>
      <c r="C127" s="168">
        <f t="shared" si="31"/>
        <v>189000</v>
      </c>
      <c r="D127" s="168"/>
      <c r="E127" s="190">
        <v>1000</v>
      </c>
      <c r="F127" s="168">
        <v>18000</v>
      </c>
      <c r="G127" s="168"/>
      <c r="H127" s="169"/>
      <c r="I127" s="168">
        <v>170000</v>
      </c>
      <c r="J127" s="168"/>
      <c r="K127" s="168"/>
      <c r="L127" s="168"/>
      <c r="M127" s="169"/>
    </row>
    <row r="128" spans="1:13" ht="12.75">
      <c r="A128" s="78">
        <v>3223</v>
      </c>
      <c r="B128" s="79" t="s">
        <v>46</v>
      </c>
      <c r="C128" s="168">
        <f t="shared" si="31"/>
        <v>24000</v>
      </c>
      <c r="D128" s="168"/>
      <c r="E128" s="168">
        <v>10000</v>
      </c>
      <c r="F128" s="168"/>
      <c r="G128" s="168"/>
      <c r="H128" s="169"/>
      <c r="I128" s="168">
        <v>14000</v>
      </c>
      <c r="J128" s="168"/>
      <c r="K128" s="168"/>
      <c r="L128" s="168"/>
      <c r="M128" s="169"/>
    </row>
    <row r="129" spans="1:13" ht="12.75">
      <c r="A129" s="78">
        <v>3225</v>
      </c>
      <c r="B129" s="79" t="s">
        <v>48</v>
      </c>
      <c r="C129" s="168">
        <f t="shared" si="31"/>
        <v>13000</v>
      </c>
      <c r="D129" s="168"/>
      <c r="E129" s="168">
        <v>5000</v>
      </c>
      <c r="F129" s="168"/>
      <c r="G129" s="168"/>
      <c r="H129" s="169"/>
      <c r="I129" s="168">
        <v>6000</v>
      </c>
      <c r="J129" s="168"/>
      <c r="K129" s="168">
        <v>2000</v>
      </c>
      <c r="L129" s="168"/>
      <c r="M129" s="169"/>
    </row>
    <row r="130" spans="1:13" ht="25.5">
      <c r="A130" s="78">
        <v>3227</v>
      </c>
      <c r="B130" s="79" t="s">
        <v>49</v>
      </c>
      <c r="C130" s="168">
        <f t="shared" si="31"/>
        <v>2000</v>
      </c>
      <c r="D130" s="168"/>
      <c r="E130" s="168">
        <v>0</v>
      </c>
      <c r="F130" s="168"/>
      <c r="G130" s="168"/>
      <c r="H130" s="169"/>
      <c r="I130" s="168">
        <v>2000</v>
      </c>
      <c r="J130" s="168"/>
      <c r="K130" s="168"/>
      <c r="L130" s="168"/>
      <c r="M130" s="169"/>
    </row>
    <row r="131" spans="1:13" ht="12.75">
      <c r="A131" s="76">
        <v>323</v>
      </c>
      <c r="B131" s="77" t="s">
        <v>25</v>
      </c>
      <c r="C131" s="176">
        <f t="shared" si="31"/>
        <v>75700</v>
      </c>
      <c r="D131" s="176">
        <f>SUM(D132:D139)</f>
        <v>0</v>
      </c>
      <c r="E131" s="176">
        <f aca="true" t="shared" si="59" ref="E131:K131">SUM(E132:E139)</f>
        <v>4000</v>
      </c>
      <c r="F131" s="176">
        <f t="shared" si="59"/>
        <v>26000</v>
      </c>
      <c r="G131" s="176">
        <f t="shared" si="59"/>
        <v>0</v>
      </c>
      <c r="H131" s="176">
        <f t="shared" si="59"/>
        <v>0</v>
      </c>
      <c r="I131" s="176">
        <f t="shared" si="59"/>
        <v>45700</v>
      </c>
      <c r="J131" s="176">
        <f t="shared" si="59"/>
        <v>0</v>
      </c>
      <c r="K131" s="176">
        <f t="shared" si="59"/>
        <v>0</v>
      </c>
      <c r="L131" s="176"/>
      <c r="M131" s="177"/>
    </row>
    <row r="132" spans="1:13" ht="12.75">
      <c r="A132" s="78">
        <v>3231</v>
      </c>
      <c r="B132" s="79" t="s">
        <v>50</v>
      </c>
      <c r="C132" s="168">
        <f t="shared" si="31"/>
        <v>9000</v>
      </c>
      <c r="D132" s="168"/>
      <c r="E132" s="168"/>
      <c r="F132" s="168">
        <v>7000</v>
      </c>
      <c r="G132" s="168"/>
      <c r="H132" s="169"/>
      <c r="I132" s="168">
        <v>2000</v>
      </c>
      <c r="J132" s="168"/>
      <c r="K132" s="168"/>
      <c r="L132" s="168"/>
      <c r="M132" s="169"/>
    </row>
    <row r="133" spans="1:13" ht="12.75">
      <c r="A133" s="78">
        <v>3233</v>
      </c>
      <c r="B133" s="79" t="s">
        <v>70</v>
      </c>
      <c r="C133" s="168">
        <f t="shared" si="31"/>
        <v>5000</v>
      </c>
      <c r="D133" s="168"/>
      <c r="E133" s="168"/>
      <c r="F133" s="168"/>
      <c r="G133" s="168"/>
      <c r="H133" s="169"/>
      <c r="I133" s="168">
        <v>5000</v>
      </c>
      <c r="J133" s="168"/>
      <c r="K133" s="168"/>
      <c r="L133" s="168"/>
      <c r="M133" s="169"/>
    </row>
    <row r="134" spans="1:13" ht="12.75">
      <c r="A134" s="78">
        <v>3234</v>
      </c>
      <c r="B134" s="79" t="s">
        <v>52</v>
      </c>
      <c r="C134" s="168">
        <f t="shared" si="31"/>
        <v>10000</v>
      </c>
      <c r="D134" s="168"/>
      <c r="E134" s="168"/>
      <c r="F134" s="168"/>
      <c r="G134" s="168"/>
      <c r="H134" s="169"/>
      <c r="I134" s="168">
        <v>10000</v>
      </c>
      <c r="J134" s="168"/>
      <c r="K134" s="168"/>
      <c r="L134" s="168"/>
      <c r="M134" s="169"/>
    </row>
    <row r="135" spans="1:13" ht="12.75">
      <c r="A135" s="78">
        <v>3235</v>
      </c>
      <c r="B135" s="79" t="s">
        <v>74</v>
      </c>
      <c r="C135" s="168">
        <f t="shared" si="31"/>
        <v>3000</v>
      </c>
      <c r="D135" s="168"/>
      <c r="E135" s="168"/>
      <c r="F135" s="168">
        <v>3000</v>
      </c>
      <c r="G135" s="168"/>
      <c r="H135" s="169"/>
      <c r="I135" s="168"/>
      <c r="J135" s="168"/>
      <c r="K135" s="168"/>
      <c r="L135" s="168"/>
      <c r="M135" s="169"/>
    </row>
    <row r="136" spans="1:13" ht="12.75">
      <c r="A136" s="78">
        <v>3236</v>
      </c>
      <c r="B136" s="79" t="s">
        <v>53</v>
      </c>
      <c r="C136" s="168">
        <f t="shared" si="31"/>
        <v>0</v>
      </c>
      <c r="D136" s="168"/>
      <c r="E136" s="168"/>
      <c r="F136" s="168"/>
      <c r="G136" s="168"/>
      <c r="H136" s="169"/>
      <c r="I136" s="168"/>
      <c r="J136" s="168"/>
      <c r="K136" s="168"/>
      <c r="L136" s="168"/>
      <c r="M136" s="169"/>
    </row>
    <row r="137" spans="1:13" ht="28.5" customHeight="1">
      <c r="A137" s="78">
        <v>3237</v>
      </c>
      <c r="B137" s="79" t="s">
        <v>54</v>
      </c>
      <c r="C137" s="168">
        <f t="shared" si="31"/>
        <v>8000</v>
      </c>
      <c r="D137" s="168"/>
      <c r="E137" s="168"/>
      <c r="F137" s="168">
        <v>3000</v>
      </c>
      <c r="G137" s="168"/>
      <c r="H137" s="169"/>
      <c r="I137" s="168">
        <v>5000</v>
      </c>
      <c r="J137" s="168"/>
      <c r="K137" s="168"/>
      <c r="L137" s="168"/>
      <c r="M137" s="169"/>
    </row>
    <row r="138" spans="1:13" ht="12.75">
      <c r="A138" s="78">
        <v>3238</v>
      </c>
      <c r="B138" s="79" t="s">
        <v>55</v>
      </c>
      <c r="C138" s="168">
        <f t="shared" si="31"/>
        <v>5000</v>
      </c>
      <c r="D138" s="168"/>
      <c r="E138" s="168">
        <v>1000</v>
      </c>
      <c r="F138" s="168">
        <v>1000</v>
      </c>
      <c r="G138" s="168"/>
      <c r="H138" s="169"/>
      <c r="I138" s="168">
        <v>3000</v>
      </c>
      <c r="J138" s="168"/>
      <c r="K138" s="168"/>
      <c r="L138" s="168"/>
      <c r="M138" s="169"/>
    </row>
    <row r="139" spans="1:13" ht="12.75">
      <c r="A139" s="78">
        <v>3239</v>
      </c>
      <c r="B139" s="79" t="s">
        <v>56</v>
      </c>
      <c r="C139" s="168">
        <f t="shared" si="31"/>
        <v>35700</v>
      </c>
      <c r="D139" s="168"/>
      <c r="E139" s="168">
        <v>3000</v>
      </c>
      <c r="F139" s="168">
        <v>12000</v>
      </c>
      <c r="G139" s="168"/>
      <c r="H139" s="169"/>
      <c r="I139" s="168">
        <v>20700</v>
      </c>
      <c r="J139" s="168"/>
      <c r="K139" s="168"/>
      <c r="L139" s="168"/>
      <c r="M139" s="169"/>
    </row>
    <row r="140" spans="1:13" ht="25.5">
      <c r="A140" s="76">
        <v>329</v>
      </c>
      <c r="B140" s="77" t="s">
        <v>26</v>
      </c>
      <c r="C140" s="180">
        <f t="shared" si="31"/>
        <v>335600</v>
      </c>
      <c r="D140" s="176">
        <f>SUM(D141:D146)</f>
        <v>0</v>
      </c>
      <c r="E140" s="176">
        <f aca="true" t="shared" si="60" ref="E140:K140">SUM(E141:E146)</f>
        <v>6000</v>
      </c>
      <c r="F140" s="176">
        <f t="shared" si="60"/>
        <v>97000</v>
      </c>
      <c r="G140" s="176">
        <f t="shared" si="60"/>
        <v>20000</v>
      </c>
      <c r="H140" s="176">
        <f t="shared" si="60"/>
        <v>0</v>
      </c>
      <c r="I140" s="176">
        <f t="shared" si="60"/>
        <v>197600</v>
      </c>
      <c r="J140" s="176">
        <f t="shared" si="60"/>
        <v>0</v>
      </c>
      <c r="K140" s="176">
        <f t="shared" si="60"/>
        <v>15000</v>
      </c>
      <c r="L140" s="176"/>
      <c r="M140" s="177"/>
    </row>
    <row r="141" spans="1:14" ht="12.75">
      <c r="A141" s="78">
        <v>3292</v>
      </c>
      <c r="B141" s="79" t="s">
        <v>59</v>
      </c>
      <c r="C141" s="168">
        <f t="shared" si="31"/>
        <v>0</v>
      </c>
      <c r="D141" s="168"/>
      <c r="E141" s="168"/>
      <c r="F141" s="168"/>
      <c r="G141" s="168"/>
      <c r="H141" s="169"/>
      <c r="I141" s="168"/>
      <c r="J141" s="168"/>
      <c r="K141" s="168"/>
      <c r="L141" s="168"/>
      <c r="M141" s="169"/>
      <c r="N141" s="45"/>
    </row>
    <row r="142" spans="1:13" ht="12.75">
      <c r="A142" s="78">
        <v>3293</v>
      </c>
      <c r="B142" s="79" t="s">
        <v>60</v>
      </c>
      <c r="C142" s="168">
        <f t="shared" si="31"/>
        <v>1000</v>
      </c>
      <c r="D142" s="168"/>
      <c r="E142" s="168"/>
      <c r="F142" s="168"/>
      <c r="G142" s="168"/>
      <c r="H142" s="169"/>
      <c r="I142" s="168">
        <v>1000</v>
      </c>
      <c r="J142" s="168"/>
      <c r="K142" s="168"/>
      <c r="L142" s="168"/>
      <c r="M142" s="169"/>
    </row>
    <row r="143" spans="1:13" ht="12.75">
      <c r="A143" s="78">
        <v>3294</v>
      </c>
      <c r="B143" s="79" t="s">
        <v>106</v>
      </c>
      <c r="C143" s="168">
        <f t="shared" si="31"/>
        <v>600</v>
      </c>
      <c r="D143" s="168"/>
      <c r="E143" s="168"/>
      <c r="F143" s="168"/>
      <c r="G143" s="168"/>
      <c r="H143" s="169"/>
      <c r="I143" s="168">
        <v>600</v>
      </c>
      <c r="J143" s="168"/>
      <c r="K143" s="168"/>
      <c r="L143" s="168"/>
      <c r="M143" s="169"/>
    </row>
    <row r="144" spans="1:13" ht="12.75">
      <c r="A144" s="78">
        <v>3295</v>
      </c>
      <c r="B144" s="79" t="s">
        <v>108</v>
      </c>
      <c r="C144" s="168">
        <f t="shared" si="31"/>
        <v>4000</v>
      </c>
      <c r="D144" s="168"/>
      <c r="E144" s="168"/>
      <c r="F144" s="168"/>
      <c r="G144" s="168"/>
      <c r="H144" s="169"/>
      <c r="I144" s="168">
        <v>4000</v>
      </c>
      <c r="J144" s="168"/>
      <c r="K144" s="168"/>
      <c r="L144" s="168"/>
      <c r="M144" s="169"/>
    </row>
    <row r="145" spans="1:13" ht="12.75">
      <c r="A145" s="78">
        <v>3296</v>
      </c>
      <c r="B145" s="79" t="s">
        <v>105</v>
      </c>
      <c r="C145" s="168">
        <f t="shared" si="31"/>
        <v>2000</v>
      </c>
      <c r="D145" s="168"/>
      <c r="E145" s="168"/>
      <c r="F145" s="168"/>
      <c r="G145" s="168"/>
      <c r="H145" s="169"/>
      <c r="I145" s="168">
        <v>2000</v>
      </c>
      <c r="J145" s="168"/>
      <c r="K145" s="168"/>
      <c r="L145" s="168"/>
      <c r="M145" s="169"/>
    </row>
    <row r="146" spans="1:13" ht="15.75" customHeight="1">
      <c r="A146" s="78">
        <v>3299</v>
      </c>
      <c r="B146" s="79" t="s">
        <v>26</v>
      </c>
      <c r="C146" s="168">
        <f t="shared" si="31"/>
        <v>328000</v>
      </c>
      <c r="D146" s="168"/>
      <c r="E146" s="168">
        <v>6000</v>
      </c>
      <c r="F146" s="168">
        <v>97000</v>
      </c>
      <c r="G146" s="168">
        <v>20000</v>
      </c>
      <c r="H146" s="169"/>
      <c r="I146" s="168">
        <v>190000</v>
      </c>
      <c r="J146" s="168"/>
      <c r="K146" s="168">
        <v>15000</v>
      </c>
      <c r="L146" s="168"/>
      <c r="M146" s="169"/>
    </row>
    <row r="147" spans="1:13" ht="16.5" customHeight="1">
      <c r="A147" s="74">
        <v>34</v>
      </c>
      <c r="B147" s="75" t="s">
        <v>27</v>
      </c>
      <c r="C147" s="174">
        <f t="shared" si="31"/>
        <v>3000</v>
      </c>
      <c r="D147" s="174">
        <f aca="true" t="shared" si="61" ref="D147:K147">D148</f>
        <v>0</v>
      </c>
      <c r="E147" s="174">
        <f t="shared" si="61"/>
        <v>0</v>
      </c>
      <c r="F147" s="174">
        <f t="shared" si="61"/>
        <v>0</v>
      </c>
      <c r="G147" s="174">
        <f t="shared" si="61"/>
        <v>0</v>
      </c>
      <c r="H147" s="174">
        <f t="shared" si="61"/>
        <v>0</v>
      </c>
      <c r="I147" s="174">
        <f t="shared" si="61"/>
        <v>3000</v>
      </c>
      <c r="J147" s="174">
        <f t="shared" si="61"/>
        <v>0</v>
      </c>
      <c r="K147" s="174">
        <f t="shared" si="61"/>
        <v>0</v>
      </c>
      <c r="L147" s="174">
        <f>C147</f>
        <v>3000</v>
      </c>
      <c r="M147" s="174">
        <f>L147</f>
        <v>3000</v>
      </c>
    </row>
    <row r="148" spans="1:13" ht="15" customHeight="1">
      <c r="A148" s="76">
        <v>343</v>
      </c>
      <c r="B148" s="77" t="s">
        <v>28</v>
      </c>
      <c r="C148" s="176">
        <f t="shared" si="31"/>
        <v>3000</v>
      </c>
      <c r="D148" s="176">
        <f aca="true" t="shared" si="62" ref="D148:K148">D149+D150</f>
        <v>0</v>
      </c>
      <c r="E148" s="176">
        <f t="shared" si="62"/>
        <v>0</v>
      </c>
      <c r="F148" s="176">
        <f t="shared" si="62"/>
        <v>0</v>
      </c>
      <c r="G148" s="176">
        <f t="shared" si="62"/>
        <v>0</v>
      </c>
      <c r="H148" s="176">
        <f t="shared" si="62"/>
        <v>0</v>
      </c>
      <c r="I148" s="176">
        <f t="shared" si="62"/>
        <v>3000</v>
      </c>
      <c r="J148" s="176">
        <f t="shared" si="62"/>
        <v>0</v>
      </c>
      <c r="K148" s="176">
        <f t="shared" si="62"/>
        <v>0</v>
      </c>
      <c r="L148" s="176"/>
      <c r="M148" s="177"/>
    </row>
    <row r="149" spans="1:13" ht="15" customHeight="1">
      <c r="A149" s="78">
        <v>3431</v>
      </c>
      <c r="B149" s="79" t="s">
        <v>62</v>
      </c>
      <c r="C149" s="168">
        <f t="shared" si="31"/>
        <v>2800</v>
      </c>
      <c r="D149" s="168"/>
      <c r="E149" s="181"/>
      <c r="F149" s="181"/>
      <c r="G149" s="169"/>
      <c r="H149" s="169"/>
      <c r="I149" s="168">
        <v>2800</v>
      </c>
      <c r="J149" s="168"/>
      <c r="K149" s="168"/>
      <c r="L149" s="168"/>
      <c r="M149" s="169"/>
    </row>
    <row r="150" spans="1:13" ht="14.25" customHeight="1">
      <c r="A150" s="78">
        <v>3433</v>
      </c>
      <c r="B150" s="79" t="s">
        <v>82</v>
      </c>
      <c r="C150" s="168">
        <f t="shared" si="31"/>
        <v>200</v>
      </c>
      <c r="D150" s="168"/>
      <c r="E150" s="181"/>
      <c r="F150" s="181"/>
      <c r="G150" s="169"/>
      <c r="H150" s="169"/>
      <c r="I150" s="168">
        <v>200</v>
      </c>
      <c r="J150" s="168"/>
      <c r="K150" s="168"/>
      <c r="L150" s="168"/>
      <c r="M150" s="169"/>
    </row>
    <row r="151" spans="1:15" ht="26.25" customHeight="1">
      <c r="A151" s="245" t="s">
        <v>152</v>
      </c>
      <c r="B151" s="247"/>
      <c r="C151" s="162">
        <f t="shared" si="31"/>
        <v>10938115</v>
      </c>
      <c r="D151" s="162">
        <f aca="true" t="shared" si="63" ref="D151:K151">D152</f>
        <v>0</v>
      </c>
      <c r="E151" s="162">
        <f t="shared" si="63"/>
        <v>0</v>
      </c>
      <c r="F151" s="162">
        <f t="shared" si="63"/>
        <v>0</v>
      </c>
      <c r="G151" s="162">
        <f t="shared" si="63"/>
        <v>10840815</v>
      </c>
      <c r="H151" s="162">
        <f t="shared" si="63"/>
        <v>0</v>
      </c>
      <c r="I151" s="162">
        <f t="shared" si="63"/>
        <v>0</v>
      </c>
      <c r="J151" s="162">
        <f t="shared" si="63"/>
        <v>97300</v>
      </c>
      <c r="K151" s="162">
        <f t="shared" si="63"/>
        <v>0</v>
      </c>
      <c r="L151" s="162">
        <f>C151</f>
        <v>10938115</v>
      </c>
      <c r="M151" s="162">
        <f>L151</f>
        <v>10938115</v>
      </c>
      <c r="O151" s="1">
        <f>G154*16.5%</f>
        <v>1422300</v>
      </c>
    </row>
    <row r="152" spans="1:13" ht="12.75" customHeight="1">
      <c r="A152" s="72">
        <v>3</v>
      </c>
      <c r="B152" s="81" t="s">
        <v>17</v>
      </c>
      <c r="C152" s="183">
        <f t="shared" si="31"/>
        <v>10938115</v>
      </c>
      <c r="D152" s="183">
        <f>D153+D162</f>
        <v>0</v>
      </c>
      <c r="E152" s="183">
        <f aca="true" t="shared" si="64" ref="E152:K152">E153+E162</f>
        <v>0</v>
      </c>
      <c r="F152" s="183">
        <f t="shared" si="64"/>
        <v>0</v>
      </c>
      <c r="G152" s="183">
        <f t="shared" si="64"/>
        <v>10840815</v>
      </c>
      <c r="H152" s="183">
        <f t="shared" si="64"/>
        <v>0</v>
      </c>
      <c r="I152" s="183">
        <f t="shared" si="64"/>
        <v>0</v>
      </c>
      <c r="J152" s="183">
        <f t="shared" si="64"/>
        <v>97300</v>
      </c>
      <c r="K152" s="183">
        <f t="shared" si="64"/>
        <v>0</v>
      </c>
      <c r="L152" s="183">
        <f>C152</f>
        <v>10938115</v>
      </c>
      <c r="M152" s="183">
        <f>L152</f>
        <v>10938115</v>
      </c>
    </row>
    <row r="153" spans="1:13" ht="13.5" customHeight="1">
      <c r="A153" s="74">
        <v>31</v>
      </c>
      <c r="B153" s="75" t="s">
        <v>18</v>
      </c>
      <c r="C153" s="174">
        <f t="shared" si="31"/>
        <v>10452300</v>
      </c>
      <c r="D153" s="174">
        <f>D154+D158+D160</f>
        <v>0</v>
      </c>
      <c r="E153" s="174">
        <f aca="true" t="shared" si="65" ref="E153:K153">E154+E158+E160</f>
        <v>0</v>
      </c>
      <c r="F153" s="174">
        <f t="shared" si="65"/>
        <v>0</v>
      </c>
      <c r="G153" s="174">
        <f t="shared" si="65"/>
        <v>10362300</v>
      </c>
      <c r="H153" s="174">
        <f t="shared" si="65"/>
        <v>0</v>
      </c>
      <c r="I153" s="174">
        <f t="shared" si="65"/>
        <v>0</v>
      </c>
      <c r="J153" s="174">
        <f t="shared" si="65"/>
        <v>90000</v>
      </c>
      <c r="K153" s="174">
        <f t="shared" si="65"/>
        <v>0</v>
      </c>
      <c r="L153" s="174">
        <f>C153</f>
        <v>10452300</v>
      </c>
      <c r="M153" s="174">
        <f>L153</f>
        <v>10452300</v>
      </c>
    </row>
    <row r="154" spans="1:13" ht="25.5" customHeight="1">
      <c r="A154" s="76">
        <v>311</v>
      </c>
      <c r="B154" s="77" t="s">
        <v>19</v>
      </c>
      <c r="C154" s="176">
        <f t="shared" si="31"/>
        <v>8710000</v>
      </c>
      <c r="D154" s="176">
        <f>SUM(D155:D157)</f>
        <v>0</v>
      </c>
      <c r="E154" s="176">
        <f aca="true" t="shared" si="66" ref="E154:K154">SUM(E155:E157)</f>
        <v>0</v>
      </c>
      <c r="F154" s="176">
        <f t="shared" si="66"/>
        <v>0</v>
      </c>
      <c r="G154" s="176">
        <f t="shared" si="66"/>
        <v>8620000</v>
      </c>
      <c r="H154" s="176">
        <f t="shared" si="66"/>
        <v>0</v>
      </c>
      <c r="I154" s="176">
        <f t="shared" si="66"/>
        <v>0</v>
      </c>
      <c r="J154" s="176">
        <f t="shared" si="66"/>
        <v>90000</v>
      </c>
      <c r="K154" s="176">
        <f t="shared" si="66"/>
        <v>0</v>
      </c>
      <c r="L154" s="177"/>
      <c r="M154" s="177"/>
    </row>
    <row r="155" spans="1:13" ht="20.25" customHeight="1">
      <c r="A155" s="78">
        <v>3111</v>
      </c>
      <c r="B155" s="79" t="s">
        <v>36</v>
      </c>
      <c r="C155" s="168">
        <f t="shared" si="31"/>
        <v>8340000</v>
      </c>
      <c r="D155" s="169"/>
      <c r="E155" s="169"/>
      <c r="F155" s="169"/>
      <c r="G155" s="168">
        <v>8250000</v>
      </c>
      <c r="H155" s="169"/>
      <c r="I155" s="169"/>
      <c r="J155" s="169">
        <v>90000</v>
      </c>
      <c r="K155" s="169"/>
      <c r="L155" s="169"/>
      <c r="M155" s="169"/>
    </row>
    <row r="156" spans="1:13" ht="16.5" customHeight="1">
      <c r="A156" s="78">
        <v>3113</v>
      </c>
      <c r="B156" s="79" t="s">
        <v>37</v>
      </c>
      <c r="C156" s="168">
        <f t="shared" si="31"/>
        <v>120000</v>
      </c>
      <c r="D156" s="169"/>
      <c r="E156" s="169"/>
      <c r="F156" s="169"/>
      <c r="G156" s="168">
        <v>120000</v>
      </c>
      <c r="H156" s="169"/>
      <c r="I156" s="169"/>
      <c r="J156" s="169"/>
      <c r="K156" s="169"/>
      <c r="L156" s="169"/>
      <c r="M156" s="169"/>
    </row>
    <row r="157" spans="1:13" ht="12.75" customHeight="1">
      <c r="A157" s="78">
        <v>3114</v>
      </c>
      <c r="B157" s="79" t="s">
        <v>38</v>
      </c>
      <c r="C157" s="168">
        <f t="shared" si="31"/>
        <v>250000</v>
      </c>
      <c r="D157" s="169"/>
      <c r="E157" s="169"/>
      <c r="F157" s="169"/>
      <c r="G157" s="168">
        <v>250000</v>
      </c>
      <c r="H157" s="169"/>
      <c r="I157" s="169"/>
      <c r="J157" s="169"/>
      <c r="K157" s="169"/>
      <c r="L157" s="169"/>
      <c r="M157" s="169"/>
    </row>
    <row r="158" spans="1:13" ht="12.75" customHeight="1">
      <c r="A158" s="76">
        <v>312</v>
      </c>
      <c r="B158" s="77" t="s">
        <v>20</v>
      </c>
      <c r="C158" s="176">
        <f t="shared" si="31"/>
        <v>320000</v>
      </c>
      <c r="D158" s="176">
        <f>D159</f>
        <v>0</v>
      </c>
      <c r="E158" s="176">
        <f aca="true" t="shared" si="67" ref="E158:K158">E159</f>
        <v>0</v>
      </c>
      <c r="F158" s="176">
        <f t="shared" si="67"/>
        <v>0</v>
      </c>
      <c r="G158" s="176">
        <f t="shared" si="67"/>
        <v>320000</v>
      </c>
      <c r="H158" s="176">
        <f t="shared" si="67"/>
        <v>0</v>
      </c>
      <c r="I158" s="176">
        <f t="shared" si="67"/>
        <v>0</v>
      </c>
      <c r="J158" s="176">
        <f t="shared" si="67"/>
        <v>0</v>
      </c>
      <c r="K158" s="176">
        <f t="shared" si="67"/>
        <v>0</v>
      </c>
      <c r="L158" s="177"/>
      <c r="M158" s="177"/>
    </row>
    <row r="159" spans="1:13" ht="12.75" customHeight="1">
      <c r="A159" s="78">
        <v>3121</v>
      </c>
      <c r="B159" s="79" t="s">
        <v>20</v>
      </c>
      <c r="C159" s="168">
        <f aca="true" t="shared" si="68" ref="C159:C222">SUM(D159:K159)</f>
        <v>320000</v>
      </c>
      <c r="D159" s="169"/>
      <c r="E159" s="169"/>
      <c r="F159" s="169"/>
      <c r="G159" s="168">
        <v>320000</v>
      </c>
      <c r="H159" s="169"/>
      <c r="I159" s="169"/>
      <c r="J159" s="169"/>
      <c r="K159" s="169"/>
      <c r="L159" s="169"/>
      <c r="M159" s="169"/>
    </row>
    <row r="160" spans="1:13" ht="12.75" customHeight="1">
      <c r="A160" s="76">
        <v>313</v>
      </c>
      <c r="B160" s="77" t="s">
        <v>21</v>
      </c>
      <c r="C160" s="176">
        <f t="shared" si="68"/>
        <v>1422300</v>
      </c>
      <c r="D160" s="176">
        <f>D161</f>
        <v>0</v>
      </c>
      <c r="E160" s="176">
        <f aca="true" t="shared" si="69" ref="E160:K160">E161</f>
        <v>0</v>
      </c>
      <c r="F160" s="176">
        <f t="shared" si="69"/>
        <v>0</v>
      </c>
      <c r="G160" s="176">
        <f t="shared" si="69"/>
        <v>1422300</v>
      </c>
      <c r="H160" s="176">
        <f t="shared" si="69"/>
        <v>0</v>
      </c>
      <c r="I160" s="176">
        <f t="shared" si="69"/>
        <v>0</v>
      </c>
      <c r="J160" s="176">
        <f t="shared" si="69"/>
        <v>0</v>
      </c>
      <c r="K160" s="176">
        <f t="shared" si="69"/>
        <v>0</v>
      </c>
      <c r="L160" s="177"/>
      <c r="M160" s="177"/>
    </row>
    <row r="161" spans="1:13" ht="12.75" customHeight="1">
      <c r="A161" s="78">
        <v>3132</v>
      </c>
      <c r="B161" s="79" t="s">
        <v>39</v>
      </c>
      <c r="C161" s="168">
        <f t="shared" si="68"/>
        <v>1422300</v>
      </c>
      <c r="D161" s="169"/>
      <c r="E161" s="169"/>
      <c r="F161" s="169"/>
      <c r="G161" s="168">
        <v>1422300</v>
      </c>
      <c r="H161" s="169"/>
      <c r="I161" s="169"/>
      <c r="J161" s="169"/>
      <c r="K161" s="169"/>
      <c r="L161" s="169"/>
      <c r="M161" s="169"/>
    </row>
    <row r="162" spans="1:13" ht="12.75" customHeight="1">
      <c r="A162" s="74">
        <v>32</v>
      </c>
      <c r="B162" s="75" t="s">
        <v>22</v>
      </c>
      <c r="C162" s="174">
        <f t="shared" si="68"/>
        <v>485815</v>
      </c>
      <c r="D162" s="174">
        <f aca="true" t="shared" si="70" ref="D162:K162">D163+D165</f>
        <v>0</v>
      </c>
      <c r="E162" s="174">
        <f t="shared" si="70"/>
        <v>0</v>
      </c>
      <c r="F162" s="174">
        <f t="shared" si="70"/>
        <v>0</v>
      </c>
      <c r="G162" s="174">
        <f t="shared" si="70"/>
        <v>478515</v>
      </c>
      <c r="H162" s="174">
        <f t="shared" si="70"/>
        <v>0</v>
      </c>
      <c r="I162" s="174">
        <f t="shared" si="70"/>
        <v>0</v>
      </c>
      <c r="J162" s="174">
        <f t="shared" si="70"/>
        <v>7300</v>
      </c>
      <c r="K162" s="174">
        <f t="shared" si="70"/>
        <v>0</v>
      </c>
      <c r="L162" s="174">
        <f>C162</f>
        <v>485815</v>
      </c>
      <c r="M162" s="174">
        <f>L162</f>
        <v>485815</v>
      </c>
    </row>
    <row r="163" spans="1:13" ht="12.75" customHeight="1">
      <c r="A163" s="76">
        <v>321</v>
      </c>
      <c r="B163" s="77" t="s">
        <v>23</v>
      </c>
      <c r="C163" s="176">
        <f t="shared" si="68"/>
        <v>445315</v>
      </c>
      <c r="D163" s="176">
        <f aca="true" t="shared" si="71" ref="D163:K163">D164</f>
        <v>0</v>
      </c>
      <c r="E163" s="176">
        <f t="shared" si="71"/>
        <v>0</v>
      </c>
      <c r="F163" s="176">
        <f t="shared" si="71"/>
        <v>0</v>
      </c>
      <c r="G163" s="176">
        <f t="shared" si="71"/>
        <v>438015</v>
      </c>
      <c r="H163" s="176">
        <f t="shared" si="71"/>
        <v>0</v>
      </c>
      <c r="I163" s="176">
        <f t="shared" si="71"/>
        <v>0</v>
      </c>
      <c r="J163" s="176">
        <f t="shared" si="71"/>
        <v>7300</v>
      </c>
      <c r="K163" s="176">
        <f t="shared" si="71"/>
        <v>0</v>
      </c>
      <c r="L163" s="177"/>
      <c r="M163" s="177"/>
    </row>
    <row r="164" spans="1:13" ht="12.75" customHeight="1">
      <c r="A164" s="78">
        <v>3212</v>
      </c>
      <c r="B164" s="79" t="s">
        <v>41</v>
      </c>
      <c r="C164" s="168">
        <f t="shared" si="68"/>
        <v>445315</v>
      </c>
      <c r="D164" s="169"/>
      <c r="E164" s="169">
        <v>0</v>
      </c>
      <c r="F164" s="169"/>
      <c r="G164" s="168">
        <v>438015</v>
      </c>
      <c r="H164" s="169"/>
      <c r="I164" s="169"/>
      <c r="J164" s="168">
        <v>7300</v>
      </c>
      <c r="K164" s="169"/>
      <c r="L164" s="169"/>
      <c r="M164" s="169"/>
    </row>
    <row r="165" spans="1:13" ht="27" customHeight="1">
      <c r="A165" s="76">
        <v>329</v>
      </c>
      <c r="B165" s="77" t="s">
        <v>26</v>
      </c>
      <c r="C165" s="176">
        <f t="shared" si="68"/>
        <v>40500</v>
      </c>
      <c r="D165" s="176">
        <f>D166</f>
        <v>0</v>
      </c>
      <c r="E165" s="176">
        <f aca="true" t="shared" si="72" ref="E165:K165">E166</f>
        <v>0</v>
      </c>
      <c r="F165" s="176">
        <f t="shared" si="72"/>
        <v>0</v>
      </c>
      <c r="G165" s="176">
        <f t="shared" si="72"/>
        <v>40500</v>
      </c>
      <c r="H165" s="176">
        <f t="shared" si="72"/>
        <v>0</v>
      </c>
      <c r="I165" s="176">
        <f t="shared" si="72"/>
        <v>0</v>
      </c>
      <c r="J165" s="176">
        <f t="shared" si="72"/>
        <v>0</v>
      </c>
      <c r="K165" s="176">
        <f t="shared" si="72"/>
        <v>0</v>
      </c>
      <c r="L165" s="177"/>
      <c r="M165" s="177"/>
    </row>
    <row r="166" spans="1:13" ht="15" customHeight="1">
      <c r="A166" s="78">
        <v>3295</v>
      </c>
      <c r="B166" s="79" t="s">
        <v>61</v>
      </c>
      <c r="C166" s="168">
        <f t="shared" si="68"/>
        <v>40500</v>
      </c>
      <c r="D166" s="169"/>
      <c r="E166" s="169"/>
      <c r="F166" s="169"/>
      <c r="G166" s="168">
        <v>40500</v>
      </c>
      <c r="H166" s="169"/>
      <c r="I166" s="169"/>
      <c r="J166" s="169"/>
      <c r="K166" s="169"/>
      <c r="L166" s="169"/>
      <c r="M166" s="169"/>
    </row>
    <row r="167" spans="1:13" ht="28.5" customHeight="1">
      <c r="A167" s="254" t="s">
        <v>153</v>
      </c>
      <c r="B167" s="254"/>
      <c r="C167" s="162">
        <f t="shared" si="68"/>
        <v>6000</v>
      </c>
      <c r="D167" s="162">
        <f aca="true" t="shared" si="73" ref="D167:K170">D168</f>
        <v>0</v>
      </c>
      <c r="E167" s="162">
        <f t="shared" si="73"/>
        <v>0</v>
      </c>
      <c r="F167" s="162">
        <f t="shared" si="73"/>
        <v>0</v>
      </c>
      <c r="G167" s="162">
        <f t="shared" si="73"/>
        <v>0</v>
      </c>
      <c r="H167" s="162">
        <f t="shared" si="73"/>
        <v>6000</v>
      </c>
      <c r="I167" s="162">
        <f t="shared" si="73"/>
        <v>0</v>
      </c>
      <c r="J167" s="162">
        <f t="shared" si="73"/>
        <v>0</v>
      </c>
      <c r="K167" s="162">
        <f t="shared" si="73"/>
        <v>0</v>
      </c>
      <c r="L167" s="162">
        <f>C167</f>
        <v>6000</v>
      </c>
      <c r="M167" s="162">
        <f>L167</f>
        <v>6000</v>
      </c>
    </row>
    <row r="168" spans="1:13" ht="15" customHeight="1">
      <c r="A168" s="82">
        <v>3</v>
      </c>
      <c r="B168" s="83" t="s">
        <v>17</v>
      </c>
      <c r="C168" s="183">
        <f t="shared" si="68"/>
        <v>6000</v>
      </c>
      <c r="D168" s="183">
        <f t="shared" si="73"/>
        <v>0</v>
      </c>
      <c r="E168" s="183">
        <f t="shared" si="73"/>
        <v>0</v>
      </c>
      <c r="F168" s="183">
        <f t="shared" si="73"/>
        <v>0</v>
      </c>
      <c r="G168" s="183">
        <f t="shared" si="73"/>
        <v>0</v>
      </c>
      <c r="H168" s="183">
        <f t="shared" si="73"/>
        <v>6000</v>
      </c>
      <c r="I168" s="183">
        <f t="shared" si="73"/>
        <v>0</v>
      </c>
      <c r="J168" s="183">
        <f t="shared" si="73"/>
        <v>0</v>
      </c>
      <c r="K168" s="183">
        <f t="shared" si="73"/>
        <v>0</v>
      </c>
      <c r="L168" s="183">
        <f>C168</f>
        <v>6000</v>
      </c>
      <c r="M168" s="183">
        <f>L168</f>
        <v>6000</v>
      </c>
    </row>
    <row r="169" spans="1:13" ht="15" customHeight="1">
      <c r="A169" s="84">
        <v>32</v>
      </c>
      <c r="B169" s="85" t="s">
        <v>22</v>
      </c>
      <c r="C169" s="174">
        <f t="shared" si="68"/>
        <v>6000</v>
      </c>
      <c r="D169" s="174">
        <f>D170</f>
        <v>0</v>
      </c>
      <c r="E169" s="174">
        <f t="shared" si="73"/>
        <v>0</v>
      </c>
      <c r="F169" s="174">
        <f t="shared" si="73"/>
        <v>0</v>
      </c>
      <c r="G169" s="174">
        <f t="shared" si="73"/>
        <v>0</v>
      </c>
      <c r="H169" s="174">
        <f t="shared" si="73"/>
        <v>6000</v>
      </c>
      <c r="I169" s="174">
        <f t="shared" si="73"/>
        <v>0</v>
      </c>
      <c r="J169" s="174">
        <f t="shared" si="73"/>
        <v>0</v>
      </c>
      <c r="K169" s="174">
        <f t="shared" si="73"/>
        <v>0</v>
      </c>
      <c r="L169" s="174">
        <f>C169</f>
        <v>6000</v>
      </c>
      <c r="M169" s="174">
        <f>L169</f>
        <v>6000</v>
      </c>
    </row>
    <row r="170" spans="1:13" ht="24.75" customHeight="1">
      <c r="A170" s="76">
        <v>329</v>
      </c>
      <c r="B170" s="77" t="s">
        <v>26</v>
      </c>
      <c r="C170" s="176">
        <f t="shared" si="68"/>
        <v>6000</v>
      </c>
      <c r="D170" s="176">
        <f t="shared" si="73"/>
        <v>0</v>
      </c>
      <c r="E170" s="176">
        <f t="shared" si="73"/>
        <v>0</v>
      </c>
      <c r="F170" s="176">
        <f t="shared" si="73"/>
        <v>0</v>
      </c>
      <c r="G170" s="176">
        <f t="shared" si="73"/>
        <v>0</v>
      </c>
      <c r="H170" s="176">
        <f t="shared" si="73"/>
        <v>6000</v>
      </c>
      <c r="I170" s="176">
        <f t="shared" si="73"/>
        <v>0</v>
      </c>
      <c r="J170" s="176">
        <f t="shared" si="73"/>
        <v>0</v>
      </c>
      <c r="K170" s="176">
        <f t="shared" si="73"/>
        <v>0</v>
      </c>
      <c r="L170" s="176"/>
      <c r="M170" s="177"/>
    </row>
    <row r="171" spans="1:13" ht="27.75" customHeight="1">
      <c r="A171" s="78">
        <v>3299</v>
      </c>
      <c r="B171" s="79" t="s">
        <v>26</v>
      </c>
      <c r="C171" s="176">
        <f t="shared" si="68"/>
        <v>6000</v>
      </c>
      <c r="D171" s="168"/>
      <c r="E171" s="169"/>
      <c r="F171" s="169"/>
      <c r="G171" s="169"/>
      <c r="H171" s="168">
        <v>6000</v>
      </c>
      <c r="I171" s="169"/>
      <c r="J171" s="169"/>
      <c r="K171" s="169"/>
      <c r="L171" s="168"/>
      <c r="M171" s="169"/>
    </row>
    <row r="172" spans="1:13" ht="26.25" customHeight="1">
      <c r="A172" s="234" t="s">
        <v>145</v>
      </c>
      <c r="B172" s="234"/>
      <c r="C172" s="162">
        <f t="shared" si="68"/>
        <v>638900</v>
      </c>
      <c r="D172" s="162">
        <f aca="true" t="shared" si="74" ref="D172:K172">D173</f>
        <v>0</v>
      </c>
      <c r="E172" s="162">
        <f t="shared" si="74"/>
        <v>0</v>
      </c>
      <c r="F172" s="162">
        <f t="shared" si="74"/>
        <v>598900</v>
      </c>
      <c r="G172" s="191">
        <f t="shared" si="74"/>
        <v>0</v>
      </c>
      <c r="H172" s="191">
        <f t="shared" si="74"/>
        <v>0</v>
      </c>
      <c r="I172" s="162">
        <f t="shared" si="74"/>
        <v>40000</v>
      </c>
      <c r="J172" s="162">
        <f t="shared" si="74"/>
        <v>0</v>
      </c>
      <c r="K172" s="162">
        <f t="shared" si="74"/>
        <v>0</v>
      </c>
      <c r="L172" s="162">
        <f>C172</f>
        <v>638900</v>
      </c>
      <c r="M172" s="162">
        <f>L172</f>
        <v>638900</v>
      </c>
    </row>
    <row r="173" spans="1:13" ht="15" customHeight="1">
      <c r="A173" s="82">
        <v>3</v>
      </c>
      <c r="B173" s="83" t="s">
        <v>17</v>
      </c>
      <c r="C173" s="183">
        <f t="shared" si="68"/>
        <v>638900</v>
      </c>
      <c r="D173" s="183">
        <v>0</v>
      </c>
      <c r="E173" s="183">
        <f aca="true" t="shared" si="75" ref="E173:K173">E174+E201</f>
        <v>0</v>
      </c>
      <c r="F173" s="183">
        <f t="shared" si="75"/>
        <v>598900</v>
      </c>
      <c r="G173" s="184">
        <f t="shared" si="75"/>
        <v>0</v>
      </c>
      <c r="H173" s="184">
        <f t="shared" si="75"/>
        <v>0</v>
      </c>
      <c r="I173" s="183">
        <f t="shared" si="75"/>
        <v>40000</v>
      </c>
      <c r="J173" s="183">
        <f t="shared" si="75"/>
        <v>0</v>
      </c>
      <c r="K173" s="183">
        <f t="shared" si="75"/>
        <v>0</v>
      </c>
      <c r="L173" s="183">
        <f>C173</f>
        <v>638900</v>
      </c>
      <c r="M173" s="183">
        <f>L173</f>
        <v>638900</v>
      </c>
    </row>
    <row r="174" spans="1:13" ht="15" customHeight="1">
      <c r="A174" s="84">
        <v>32</v>
      </c>
      <c r="B174" s="85" t="s">
        <v>22</v>
      </c>
      <c r="C174" s="174">
        <f t="shared" si="68"/>
        <v>637100</v>
      </c>
      <c r="D174" s="174">
        <f>D179+D186</f>
        <v>0</v>
      </c>
      <c r="E174" s="174">
        <f>E179+E186</f>
        <v>0</v>
      </c>
      <c r="F174" s="174">
        <f>F175+F179+F186+F195</f>
        <v>597100</v>
      </c>
      <c r="G174" s="175">
        <f>G179+G186</f>
        <v>0</v>
      </c>
      <c r="H174" s="175">
        <f>H179+H186</f>
        <v>0</v>
      </c>
      <c r="I174" s="174">
        <f>I179+I186</f>
        <v>40000</v>
      </c>
      <c r="J174" s="174">
        <f>J179+J186</f>
        <v>0</v>
      </c>
      <c r="K174" s="174">
        <f>K179+K186</f>
        <v>0</v>
      </c>
      <c r="L174" s="174">
        <f>C174</f>
        <v>637100</v>
      </c>
      <c r="M174" s="174">
        <f>L174</f>
        <v>637100</v>
      </c>
    </row>
    <row r="175" spans="1:13" ht="15" customHeight="1">
      <c r="A175" s="86">
        <v>321</v>
      </c>
      <c r="B175" s="87" t="s">
        <v>23</v>
      </c>
      <c r="C175" s="176">
        <f t="shared" si="68"/>
        <v>13000</v>
      </c>
      <c r="D175" s="176">
        <f aca="true" t="shared" si="76" ref="D175:K175">SUM(D176:D178)</f>
        <v>0</v>
      </c>
      <c r="E175" s="176">
        <f t="shared" si="76"/>
        <v>0</v>
      </c>
      <c r="F175" s="176">
        <f t="shared" si="76"/>
        <v>13000</v>
      </c>
      <c r="G175" s="176">
        <f t="shared" si="76"/>
        <v>0</v>
      </c>
      <c r="H175" s="176">
        <f t="shared" si="76"/>
        <v>0</v>
      </c>
      <c r="I175" s="176">
        <f t="shared" si="76"/>
        <v>0</v>
      </c>
      <c r="J175" s="176">
        <f t="shared" si="76"/>
        <v>0</v>
      </c>
      <c r="K175" s="176">
        <f t="shared" si="76"/>
        <v>0</v>
      </c>
      <c r="L175" s="176"/>
      <c r="M175" s="177"/>
    </row>
    <row r="176" spans="1:13" ht="15" customHeight="1">
      <c r="A176" s="113">
        <v>3211</v>
      </c>
      <c r="B176" s="88" t="s">
        <v>40</v>
      </c>
      <c r="C176" s="168">
        <f t="shared" si="68"/>
        <v>7000</v>
      </c>
      <c r="D176" s="168"/>
      <c r="E176" s="168"/>
      <c r="F176" s="168">
        <v>7000</v>
      </c>
      <c r="G176" s="169"/>
      <c r="H176" s="169"/>
      <c r="I176" s="168"/>
      <c r="J176" s="168"/>
      <c r="K176" s="168"/>
      <c r="L176" s="168"/>
      <c r="M176" s="169"/>
    </row>
    <row r="177" spans="1:13" ht="15" customHeight="1">
      <c r="A177" s="113">
        <v>3213</v>
      </c>
      <c r="B177" s="88" t="s">
        <v>42</v>
      </c>
      <c r="C177" s="168">
        <f t="shared" si="68"/>
        <v>2000</v>
      </c>
      <c r="D177" s="168"/>
      <c r="E177" s="168"/>
      <c r="F177" s="168">
        <v>2000</v>
      </c>
      <c r="G177" s="169"/>
      <c r="H177" s="169"/>
      <c r="I177" s="168"/>
      <c r="J177" s="168"/>
      <c r="K177" s="168"/>
      <c r="L177" s="168"/>
      <c r="M177" s="169"/>
    </row>
    <row r="178" spans="1:13" ht="15" customHeight="1">
      <c r="A178" s="113">
        <v>3214</v>
      </c>
      <c r="B178" s="88" t="s">
        <v>43</v>
      </c>
      <c r="C178" s="168">
        <f t="shared" si="68"/>
        <v>4000</v>
      </c>
      <c r="D178" s="168"/>
      <c r="E178" s="168"/>
      <c r="F178" s="168">
        <v>4000</v>
      </c>
      <c r="G178" s="169"/>
      <c r="H178" s="169"/>
      <c r="I178" s="168"/>
      <c r="J178" s="168"/>
      <c r="K178" s="168"/>
      <c r="L178" s="168"/>
      <c r="M178" s="169"/>
    </row>
    <row r="179" spans="1:13" ht="15" customHeight="1">
      <c r="A179" s="86">
        <v>322</v>
      </c>
      <c r="B179" s="87" t="s">
        <v>24</v>
      </c>
      <c r="C179" s="176">
        <f t="shared" si="68"/>
        <v>537000</v>
      </c>
      <c r="D179" s="176">
        <f aca="true" t="shared" si="77" ref="D179:K179">SUM(D180:D185)</f>
        <v>0</v>
      </c>
      <c r="E179" s="176">
        <f t="shared" si="77"/>
        <v>0</v>
      </c>
      <c r="F179" s="176">
        <f t="shared" si="77"/>
        <v>497000</v>
      </c>
      <c r="G179" s="176">
        <f t="shared" si="77"/>
        <v>0</v>
      </c>
      <c r="H179" s="176">
        <f t="shared" si="77"/>
        <v>0</v>
      </c>
      <c r="I179" s="176">
        <f t="shared" si="77"/>
        <v>40000</v>
      </c>
      <c r="J179" s="176">
        <f t="shared" si="77"/>
        <v>0</v>
      </c>
      <c r="K179" s="176">
        <f t="shared" si="77"/>
        <v>0</v>
      </c>
      <c r="L179" s="176"/>
      <c r="M179" s="177"/>
    </row>
    <row r="180" spans="1:13" ht="15" customHeight="1">
      <c r="A180" s="78">
        <v>3221</v>
      </c>
      <c r="B180" s="79" t="s">
        <v>44</v>
      </c>
      <c r="C180" s="168">
        <f t="shared" si="68"/>
        <v>15000</v>
      </c>
      <c r="D180" s="168"/>
      <c r="E180" s="168"/>
      <c r="F180" s="168">
        <v>15000</v>
      </c>
      <c r="G180" s="169"/>
      <c r="H180" s="169"/>
      <c r="I180" s="168"/>
      <c r="J180" s="168"/>
      <c r="K180" s="168"/>
      <c r="L180" s="168"/>
      <c r="M180" s="169"/>
    </row>
    <row r="181" spans="1:13" ht="15" customHeight="1">
      <c r="A181" s="78">
        <v>3222</v>
      </c>
      <c r="B181" s="79" t="s">
        <v>45</v>
      </c>
      <c r="C181" s="168">
        <f t="shared" si="68"/>
        <v>470000</v>
      </c>
      <c r="D181" s="168"/>
      <c r="E181" s="168"/>
      <c r="F181" s="168">
        <v>430000</v>
      </c>
      <c r="G181" s="169"/>
      <c r="H181" s="169"/>
      <c r="I181" s="168">
        <v>40000</v>
      </c>
      <c r="J181" s="168"/>
      <c r="K181" s="168"/>
      <c r="L181" s="168"/>
      <c r="M181" s="169"/>
    </row>
    <row r="182" spans="1:13" ht="15" customHeight="1">
      <c r="A182" s="78">
        <v>3223</v>
      </c>
      <c r="B182" s="79" t="s">
        <v>46</v>
      </c>
      <c r="C182" s="168">
        <f t="shared" si="68"/>
        <v>15000</v>
      </c>
      <c r="D182" s="168"/>
      <c r="E182" s="168"/>
      <c r="F182" s="168">
        <v>15000</v>
      </c>
      <c r="G182" s="169"/>
      <c r="H182" s="169"/>
      <c r="I182" s="168"/>
      <c r="J182" s="168"/>
      <c r="K182" s="168"/>
      <c r="L182" s="168"/>
      <c r="M182" s="169"/>
    </row>
    <row r="183" spans="1:13" ht="15" customHeight="1">
      <c r="A183" s="78">
        <v>3224</v>
      </c>
      <c r="B183" s="79" t="s">
        <v>47</v>
      </c>
      <c r="C183" s="168">
        <f t="shared" si="68"/>
        <v>29000</v>
      </c>
      <c r="D183" s="168"/>
      <c r="E183" s="168"/>
      <c r="F183" s="168">
        <v>29000</v>
      </c>
      <c r="G183" s="169"/>
      <c r="H183" s="169"/>
      <c r="I183" s="168"/>
      <c r="J183" s="168"/>
      <c r="K183" s="168"/>
      <c r="L183" s="168"/>
      <c r="M183" s="169"/>
    </row>
    <row r="184" spans="1:13" ht="15" customHeight="1">
      <c r="A184" s="78">
        <v>3225</v>
      </c>
      <c r="B184" s="79" t="s">
        <v>48</v>
      </c>
      <c r="C184" s="168">
        <f t="shared" si="68"/>
        <v>6000</v>
      </c>
      <c r="D184" s="168"/>
      <c r="E184" s="168"/>
      <c r="F184" s="168">
        <v>6000</v>
      </c>
      <c r="G184" s="169"/>
      <c r="H184" s="169"/>
      <c r="I184" s="168"/>
      <c r="J184" s="168"/>
      <c r="K184" s="168"/>
      <c r="L184" s="168"/>
      <c r="M184" s="169"/>
    </row>
    <row r="185" spans="1:13" ht="15" customHeight="1">
      <c r="A185" s="78">
        <v>3227</v>
      </c>
      <c r="B185" s="79" t="s">
        <v>49</v>
      </c>
      <c r="C185" s="168">
        <f t="shared" si="68"/>
        <v>2000</v>
      </c>
      <c r="D185" s="168"/>
      <c r="E185" s="168"/>
      <c r="F185" s="168">
        <v>2000</v>
      </c>
      <c r="G185" s="169"/>
      <c r="H185" s="169"/>
      <c r="I185" s="168"/>
      <c r="J185" s="168"/>
      <c r="K185" s="168"/>
      <c r="L185" s="168"/>
      <c r="M185" s="169"/>
    </row>
    <row r="186" spans="1:13" ht="15" customHeight="1">
      <c r="A186" s="86">
        <v>323</v>
      </c>
      <c r="B186" s="87" t="s">
        <v>25</v>
      </c>
      <c r="C186" s="176">
        <f t="shared" si="68"/>
        <v>75000</v>
      </c>
      <c r="D186" s="176">
        <f aca="true" t="shared" si="78" ref="D186:K186">SUM(D187:D194)</f>
        <v>0</v>
      </c>
      <c r="E186" s="176">
        <f t="shared" si="78"/>
        <v>0</v>
      </c>
      <c r="F186" s="176">
        <f t="shared" si="78"/>
        <v>75000</v>
      </c>
      <c r="G186" s="176">
        <f t="shared" si="78"/>
        <v>0</v>
      </c>
      <c r="H186" s="176">
        <f t="shared" si="78"/>
        <v>0</v>
      </c>
      <c r="I186" s="176">
        <f t="shared" si="78"/>
        <v>0</v>
      </c>
      <c r="J186" s="176">
        <f t="shared" si="78"/>
        <v>0</v>
      </c>
      <c r="K186" s="176">
        <f t="shared" si="78"/>
        <v>0</v>
      </c>
      <c r="L186" s="176"/>
      <c r="M186" s="177"/>
    </row>
    <row r="187" spans="1:13" ht="15" customHeight="1">
      <c r="A187" s="113">
        <v>3231</v>
      </c>
      <c r="B187" s="88" t="s">
        <v>88</v>
      </c>
      <c r="C187" s="168">
        <f t="shared" si="68"/>
        <v>7000</v>
      </c>
      <c r="D187" s="168"/>
      <c r="E187" s="168"/>
      <c r="F187" s="168">
        <v>7000</v>
      </c>
      <c r="G187" s="169"/>
      <c r="H187" s="169"/>
      <c r="I187" s="168"/>
      <c r="J187" s="168"/>
      <c r="K187" s="168"/>
      <c r="L187" s="168"/>
      <c r="M187" s="169"/>
    </row>
    <row r="188" spans="1:13" ht="15" customHeight="1">
      <c r="A188" s="78">
        <v>3232</v>
      </c>
      <c r="B188" s="79" t="s">
        <v>51</v>
      </c>
      <c r="C188" s="168">
        <f t="shared" si="68"/>
        <v>45000</v>
      </c>
      <c r="D188" s="168"/>
      <c r="E188" s="168"/>
      <c r="F188" s="168">
        <v>45000</v>
      </c>
      <c r="G188" s="169"/>
      <c r="H188" s="169"/>
      <c r="I188" s="168"/>
      <c r="J188" s="168"/>
      <c r="K188" s="168"/>
      <c r="L188" s="168"/>
      <c r="M188" s="169"/>
    </row>
    <row r="189" spans="1:13" ht="15" customHeight="1">
      <c r="A189" s="78">
        <v>3233</v>
      </c>
      <c r="B189" s="79" t="s">
        <v>89</v>
      </c>
      <c r="C189" s="168">
        <f t="shared" si="68"/>
        <v>500</v>
      </c>
      <c r="D189" s="168"/>
      <c r="E189" s="168"/>
      <c r="F189" s="168">
        <v>500</v>
      </c>
      <c r="G189" s="169"/>
      <c r="H189" s="169"/>
      <c r="I189" s="168"/>
      <c r="J189" s="168"/>
      <c r="K189" s="168"/>
      <c r="L189" s="168"/>
      <c r="M189" s="169"/>
    </row>
    <row r="190" spans="1:13" ht="15" customHeight="1">
      <c r="A190" s="78">
        <v>3234</v>
      </c>
      <c r="B190" s="79" t="s">
        <v>52</v>
      </c>
      <c r="C190" s="168">
        <f t="shared" si="68"/>
        <v>5000</v>
      </c>
      <c r="D190" s="168"/>
      <c r="E190" s="168"/>
      <c r="F190" s="168">
        <v>5000</v>
      </c>
      <c r="G190" s="169"/>
      <c r="H190" s="169"/>
      <c r="I190" s="168"/>
      <c r="J190" s="168"/>
      <c r="K190" s="168"/>
      <c r="L190" s="168"/>
      <c r="M190" s="169"/>
    </row>
    <row r="191" spans="1:13" ht="15" customHeight="1">
      <c r="A191" s="78">
        <v>3235</v>
      </c>
      <c r="B191" s="79" t="s">
        <v>74</v>
      </c>
      <c r="C191" s="168">
        <f t="shared" si="68"/>
        <v>500</v>
      </c>
      <c r="D191" s="168"/>
      <c r="E191" s="168"/>
      <c r="F191" s="168">
        <v>500</v>
      </c>
      <c r="G191" s="169"/>
      <c r="H191" s="169"/>
      <c r="I191" s="168"/>
      <c r="J191" s="168"/>
      <c r="K191" s="168"/>
      <c r="L191" s="168"/>
      <c r="M191" s="169"/>
    </row>
    <row r="192" spans="1:13" ht="15" customHeight="1">
      <c r="A192" s="78">
        <v>3236</v>
      </c>
      <c r="B192" s="79" t="s">
        <v>53</v>
      </c>
      <c r="C192" s="168">
        <f t="shared" si="68"/>
        <v>7000</v>
      </c>
      <c r="D192" s="168"/>
      <c r="E192" s="168"/>
      <c r="F192" s="168">
        <v>7000</v>
      </c>
      <c r="G192" s="169"/>
      <c r="H192" s="169"/>
      <c r="I192" s="168"/>
      <c r="J192" s="168"/>
      <c r="K192" s="168"/>
      <c r="L192" s="168"/>
      <c r="M192" s="169"/>
    </row>
    <row r="193" spans="1:13" ht="15" customHeight="1">
      <c r="A193" s="78">
        <v>3237</v>
      </c>
      <c r="B193" s="79" t="s">
        <v>54</v>
      </c>
      <c r="C193" s="168">
        <f t="shared" si="68"/>
        <v>3000</v>
      </c>
      <c r="D193" s="168"/>
      <c r="E193" s="168"/>
      <c r="F193" s="168">
        <v>3000</v>
      </c>
      <c r="G193" s="169"/>
      <c r="H193" s="169"/>
      <c r="I193" s="168"/>
      <c r="J193" s="168"/>
      <c r="K193" s="168"/>
      <c r="L193" s="168"/>
      <c r="M193" s="169"/>
    </row>
    <row r="194" spans="1:13" ht="15" customHeight="1">
      <c r="A194" s="78">
        <v>3239</v>
      </c>
      <c r="B194" s="79" t="s">
        <v>56</v>
      </c>
      <c r="C194" s="168">
        <f t="shared" si="68"/>
        <v>7000</v>
      </c>
      <c r="D194" s="168"/>
      <c r="E194" s="168"/>
      <c r="F194" s="168">
        <v>7000</v>
      </c>
      <c r="G194" s="169"/>
      <c r="H194" s="169"/>
      <c r="I194" s="168"/>
      <c r="J194" s="168"/>
      <c r="K194" s="168"/>
      <c r="L194" s="168"/>
      <c r="M194" s="169"/>
    </row>
    <row r="195" spans="1:13" ht="23.25" customHeight="1">
      <c r="A195" s="76">
        <v>329</v>
      </c>
      <c r="B195" s="77" t="s">
        <v>90</v>
      </c>
      <c r="C195" s="176">
        <f t="shared" si="68"/>
        <v>12100</v>
      </c>
      <c r="D195" s="176">
        <f aca="true" t="shared" si="79" ref="D195:K195">SUM(D196:D200)</f>
        <v>0</v>
      </c>
      <c r="E195" s="176">
        <f t="shared" si="79"/>
        <v>0</v>
      </c>
      <c r="F195" s="176">
        <f t="shared" si="79"/>
        <v>12100</v>
      </c>
      <c r="G195" s="176">
        <f t="shared" si="79"/>
        <v>0</v>
      </c>
      <c r="H195" s="176">
        <f t="shared" si="79"/>
        <v>0</v>
      </c>
      <c r="I195" s="176">
        <f t="shared" si="79"/>
        <v>0</v>
      </c>
      <c r="J195" s="176">
        <f t="shared" si="79"/>
        <v>0</v>
      </c>
      <c r="K195" s="176">
        <f t="shared" si="79"/>
        <v>0</v>
      </c>
      <c r="L195" s="176"/>
      <c r="M195" s="177"/>
    </row>
    <row r="196" spans="1:13" ht="15" customHeight="1">
      <c r="A196" s="140">
        <v>3293</v>
      </c>
      <c r="B196" s="141" t="s">
        <v>60</v>
      </c>
      <c r="C196" s="192">
        <f t="shared" si="68"/>
        <v>1000</v>
      </c>
      <c r="D196" s="192"/>
      <c r="E196" s="192"/>
      <c r="F196" s="192">
        <v>1000</v>
      </c>
      <c r="G196" s="193"/>
      <c r="H196" s="193"/>
      <c r="I196" s="192"/>
      <c r="J196" s="192"/>
      <c r="K196" s="192"/>
      <c r="L196" s="192"/>
      <c r="M196" s="193"/>
    </row>
    <row r="197" spans="1:13" ht="15" customHeight="1">
      <c r="A197" s="140">
        <v>3294</v>
      </c>
      <c r="B197" s="141" t="s">
        <v>106</v>
      </c>
      <c r="C197" s="192">
        <f t="shared" si="68"/>
        <v>1000</v>
      </c>
      <c r="D197" s="192"/>
      <c r="E197" s="192"/>
      <c r="F197" s="192">
        <v>1000</v>
      </c>
      <c r="G197" s="193"/>
      <c r="H197" s="193"/>
      <c r="I197" s="192"/>
      <c r="J197" s="192"/>
      <c r="K197" s="192"/>
      <c r="L197" s="192"/>
      <c r="M197" s="193"/>
    </row>
    <row r="198" spans="1:13" ht="15" customHeight="1">
      <c r="A198" s="140">
        <v>3295</v>
      </c>
      <c r="B198" s="141" t="s">
        <v>107</v>
      </c>
      <c r="C198" s="192">
        <f t="shared" si="68"/>
        <v>1000</v>
      </c>
      <c r="D198" s="192"/>
      <c r="E198" s="192"/>
      <c r="F198" s="192">
        <v>1000</v>
      </c>
      <c r="G198" s="193"/>
      <c r="H198" s="193"/>
      <c r="I198" s="192"/>
      <c r="J198" s="192"/>
      <c r="K198" s="192"/>
      <c r="L198" s="192"/>
      <c r="M198" s="193"/>
    </row>
    <row r="199" spans="1:13" ht="15" customHeight="1">
      <c r="A199" s="140">
        <v>3296</v>
      </c>
      <c r="B199" s="141" t="s">
        <v>105</v>
      </c>
      <c r="C199" s="192">
        <f t="shared" si="68"/>
        <v>100</v>
      </c>
      <c r="D199" s="192"/>
      <c r="E199" s="192"/>
      <c r="F199" s="192">
        <v>100</v>
      </c>
      <c r="G199" s="193"/>
      <c r="H199" s="193"/>
      <c r="I199" s="192"/>
      <c r="J199" s="192"/>
      <c r="K199" s="192"/>
      <c r="L199" s="192"/>
      <c r="M199" s="193"/>
    </row>
    <row r="200" spans="1:13" ht="15" customHeight="1">
      <c r="A200" s="78">
        <v>3299</v>
      </c>
      <c r="B200" s="79" t="s">
        <v>90</v>
      </c>
      <c r="C200" s="192">
        <f t="shared" si="68"/>
        <v>9000</v>
      </c>
      <c r="D200" s="168"/>
      <c r="E200" s="168"/>
      <c r="F200" s="168">
        <v>9000</v>
      </c>
      <c r="G200" s="169"/>
      <c r="H200" s="169"/>
      <c r="I200" s="168"/>
      <c r="J200" s="168"/>
      <c r="K200" s="168"/>
      <c r="L200" s="168"/>
      <c r="M200" s="169"/>
    </row>
    <row r="201" spans="1:13" ht="15" customHeight="1">
      <c r="A201" s="74">
        <v>34</v>
      </c>
      <c r="B201" s="75" t="s">
        <v>27</v>
      </c>
      <c r="C201" s="174">
        <f t="shared" si="68"/>
        <v>1800</v>
      </c>
      <c r="D201" s="174">
        <f aca="true" t="shared" si="80" ref="D201:K201">D202</f>
        <v>0</v>
      </c>
      <c r="E201" s="174">
        <f t="shared" si="80"/>
        <v>0</v>
      </c>
      <c r="F201" s="174">
        <f t="shared" si="80"/>
        <v>1800</v>
      </c>
      <c r="G201" s="174">
        <f t="shared" si="80"/>
        <v>0</v>
      </c>
      <c r="H201" s="174">
        <f t="shared" si="80"/>
        <v>0</v>
      </c>
      <c r="I201" s="174">
        <f t="shared" si="80"/>
        <v>0</v>
      </c>
      <c r="J201" s="174">
        <f t="shared" si="80"/>
        <v>0</v>
      </c>
      <c r="K201" s="174">
        <f t="shared" si="80"/>
        <v>0</v>
      </c>
      <c r="L201" s="174">
        <f>C201</f>
        <v>1800</v>
      </c>
      <c r="M201" s="174">
        <f>L201</f>
        <v>1800</v>
      </c>
    </row>
    <row r="202" spans="1:13" ht="15" customHeight="1">
      <c r="A202" s="76">
        <v>343</v>
      </c>
      <c r="B202" s="77" t="s">
        <v>28</v>
      </c>
      <c r="C202" s="176">
        <f t="shared" si="68"/>
        <v>1800</v>
      </c>
      <c r="D202" s="176">
        <f>D203</f>
        <v>0</v>
      </c>
      <c r="E202" s="176">
        <f>E203</f>
        <v>0</v>
      </c>
      <c r="F202" s="176">
        <f aca="true" t="shared" si="81" ref="F202:K202">F203+F204</f>
        <v>1800</v>
      </c>
      <c r="G202" s="176">
        <f t="shared" si="81"/>
        <v>0</v>
      </c>
      <c r="H202" s="176">
        <f t="shared" si="81"/>
        <v>0</v>
      </c>
      <c r="I202" s="176">
        <f t="shared" si="81"/>
        <v>0</v>
      </c>
      <c r="J202" s="176">
        <f t="shared" si="81"/>
        <v>0</v>
      </c>
      <c r="K202" s="176">
        <f t="shared" si="81"/>
        <v>0</v>
      </c>
      <c r="L202" s="176"/>
      <c r="M202" s="177"/>
    </row>
    <row r="203" spans="1:13" ht="15" customHeight="1">
      <c r="A203" s="78">
        <v>3431</v>
      </c>
      <c r="B203" s="79" t="s">
        <v>62</v>
      </c>
      <c r="C203" s="168">
        <f t="shared" si="68"/>
        <v>1500</v>
      </c>
      <c r="D203" s="168"/>
      <c r="E203" s="168"/>
      <c r="F203" s="168">
        <v>1500</v>
      </c>
      <c r="G203" s="169"/>
      <c r="H203" s="169"/>
      <c r="I203" s="168"/>
      <c r="J203" s="168"/>
      <c r="K203" s="168"/>
      <c r="L203" s="168"/>
      <c r="M203" s="169"/>
    </row>
    <row r="204" spans="1:13" ht="15" customHeight="1">
      <c r="A204" s="78">
        <v>3433</v>
      </c>
      <c r="B204" s="88" t="s">
        <v>82</v>
      </c>
      <c r="C204" s="168">
        <f t="shared" si="68"/>
        <v>300</v>
      </c>
      <c r="D204" s="168"/>
      <c r="E204" s="168"/>
      <c r="F204" s="168">
        <v>300</v>
      </c>
      <c r="G204" s="169"/>
      <c r="H204" s="169"/>
      <c r="I204" s="168"/>
      <c r="J204" s="168"/>
      <c r="K204" s="168"/>
      <c r="L204" s="168"/>
      <c r="M204" s="169"/>
    </row>
    <row r="205" spans="1:13" ht="24.75" customHeight="1">
      <c r="A205" s="245" t="s">
        <v>146</v>
      </c>
      <c r="B205" s="247"/>
      <c r="C205" s="162">
        <f t="shared" si="68"/>
        <v>4000</v>
      </c>
      <c r="D205" s="162">
        <f aca="true" t="shared" si="82" ref="D205:E208">D206</f>
        <v>0</v>
      </c>
      <c r="E205" s="162">
        <f t="shared" si="82"/>
        <v>0</v>
      </c>
      <c r="F205" s="162">
        <f>F206</f>
        <v>4000</v>
      </c>
      <c r="G205" s="162">
        <f aca="true" t="shared" si="83" ref="G205:K208">G206</f>
        <v>0</v>
      </c>
      <c r="H205" s="162">
        <f t="shared" si="83"/>
        <v>0</v>
      </c>
      <c r="I205" s="162">
        <f t="shared" si="83"/>
        <v>0</v>
      </c>
      <c r="J205" s="162">
        <f t="shared" si="83"/>
        <v>0</v>
      </c>
      <c r="K205" s="162">
        <f t="shared" si="83"/>
        <v>0</v>
      </c>
      <c r="L205" s="162">
        <f>C205</f>
        <v>4000</v>
      </c>
      <c r="M205" s="162">
        <f>L205</f>
        <v>4000</v>
      </c>
    </row>
    <row r="206" spans="1:13" ht="15" customHeight="1">
      <c r="A206" s="82">
        <v>3</v>
      </c>
      <c r="B206" s="83" t="s">
        <v>17</v>
      </c>
      <c r="C206" s="183">
        <f t="shared" si="68"/>
        <v>4000</v>
      </c>
      <c r="D206" s="183">
        <f t="shared" si="82"/>
        <v>0</v>
      </c>
      <c r="E206" s="183">
        <f t="shared" si="82"/>
        <v>0</v>
      </c>
      <c r="F206" s="183">
        <f>F207</f>
        <v>4000</v>
      </c>
      <c r="G206" s="183">
        <f t="shared" si="83"/>
        <v>0</v>
      </c>
      <c r="H206" s="183">
        <f t="shared" si="83"/>
        <v>0</v>
      </c>
      <c r="I206" s="183">
        <f t="shared" si="83"/>
        <v>0</v>
      </c>
      <c r="J206" s="183">
        <f t="shared" si="83"/>
        <v>0</v>
      </c>
      <c r="K206" s="183">
        <f t="shared" si="83"/>
        <v>0</v>
      </c>
      <c r="L206" s="183">
        <f>C206</f>
        <v>4000</v>
      </c>
      <c r="M206" s="183">
        <f>L206</f>
        <v>4000</v>
      </c>
    </row>
    <row r="207" spans="1:13" ht="15" customHeight="1">
      <c r="A207" s="84">
        <v>32</v>
      </c>
      <c r="B207" s="85" t="s">
        <v>22</v>
      </c>
      <c r="C207" s="174">
        <f t="shared" si="68"/>
        <v>4000</v>
      </c>
      <c r="D207" s="174">
        <f t="shared" si="82"/>
        <v>0</v>
      </c>
      <c r="E207" s="174">
        <f t="shared" si="82"/>
        <v>0</v>
      </c>
      <c r="F207" s="174">
        <f>F208</f>
        <v>4000</v>
      </c>
      <c r="G207" s="174">
        <f t="shared" si="83"/>
        <v>0</v>
      </c>
      <c r="H207" s="174">
        <f t="shared" si="83"/>
        <v>0</v>
      </c>
      <c r="I207" s="174">
        <f t="shared" si="83"/>
        <v>0</v>
      </c>
      <c r="J207" s="174">
        <f t="shared" si="83"/>
        <v>0</v>
      </c>
      <c r="K207" s="174">
        <f t="shared" si="83"/>
        <v>0</v>
      </c>
      <c r="L207" s="174">
        <f>C207</f>
        <v>4000</v>
      </c>
      <c r="M207" s="174">
        <f>L207</f>
        <v>4000</v>
      </c>
    </row>
    <row r="208" spans="1:13" ht="23.25" customHeight="1">
      <c r="A208" s="76">
        <v>329</v>
      </c>
      <c r="B208" s="77" t="s">
        <v>26</v>
      </c>
      <c r="C208" s="176">
        <f t="shared" si="68"/>
        <v>4000</v>
      </c>
      <c r="D208" s="176">
        <f t="shared" si="82"/>
        <v>0</v>
      </c>
      <c r="E208" s="176">
        <f t="shared" si="82"/>
        <v>0</v>
      </c>
      <c r="F208" s="176">
        <f>F209</f>
        <v>4000</v>
      </c>
      <c r="G208" s="176">
        <f t="shared" si="83"/>
        <v>0</v>
      </c>
      <c r="H208" s="176">
        <f t="shared" si="83"/>
        <v>0</v>
      </c>
      <c r="I208" s="176">
        <f t="shared" si="83"/>
        <v>0</v>
      </c>
      <c r="J208" s="176">
        <f t="shared" si="83"/>
        <v>0</v>
      </c>
      <c r="K208" s="176">
        <f t="shared" si="83"/>
        <v>0</v>
      </c>
      <c r="L208" s="176"/>
      <c r="M208" s="177"/>
    </row>
    <row r="209" spans="1:13" ht="27.75" customHeight="1">
      <c r="A209" s="78">
        <v>3299</v>
      </c>
      <c r="B209" s="79" t="s">
        <v>26</v>
      </c>
      <c r="C209" s="168">
        <f t="shared" si="68"/>
        <v>4000</v>
      </c>
      <c r="D209" s="168"/>
      <c r="E209" s="168"/>
      <c r="F209" s="168">
        <v>4000</v>
      </c>
      <c r="G209" s="169"/>
      <c r="H209" s="169"/>
      <c r="I209" s="168"/>
      <c r="J209" s="168"/>
      <c r="K209" s="168"/>
      <c r="L209" s="168"/>
      <c r="M209" s="169"/>
    </row>
    <row r="210" spans="1:13" ht="36.75" customHeight="1">
      <c r="A210" s="234" t="s">
        <v>147</v>
      </c>
      <c r="B210" s="234"/>
      <c r="C210" s="162">
        <f t="shared" si="68"/>
        <v>12000</v>
      </c>
      <c r="D210" s="162">
        <f aca="true" t="shared" si="84" ref="D210:K212">D211</f>
        <v>0</v>
      </c>
      <c r="E210" s="162">
        <f t="shared" si="84"/>
        <v>2000</v>
      </c>
      <c r="F210" s="162">
        <f t="shared" si="84"/>
        <v>0</v>
      </c>
      <c r="G210" s="162">
        <f t="shared" si="84"/>
        <v>0</v>
      </c>
      <c r="H210" s="162">
        <f t="shared" si="84"/>
        <v>0</v>
      </c>
      <c r="I210" s="162">
        <f t="shared" si="84"/>
        <v>0</v>
      </c>
      <c r="J210" s="162">
        <f t="shared" si="84"/>
        <v>10000</v>
      </c>
      <c r="K210" s="162">
        <f t="shared" si="84"/>
        <v>0</v>
      </c>
      <c r="L210" s="162">
        <f>C210</f>
        <v>12000</v>
      </c>
      <c r="M210" s="162">
        <f>L210</f>
        <v>12000</v>
      </c>
    </row>
    <row r="211" spans="1:13" ht="15" customHeight="1">
      <c r="A211" s="82">
        <v>3</v>
      </c>
      <c r="B211" s="83" t="s">
        <v>17</v>
      </c>
      <c r="C211" s="183">
        <f t="shared" si="68"/>
        <v>12000</v>
      </c>
      <c r="D211" s="183">
        <f t="shared" si="84"/>
        <v>0</v>
      </c>
      <c r="E211" s="183">
        <f t="shared" si="84"/>
        <v>2000</v>
      </c>
      <c r="F211" s="183">
        <f t="shared" si="84"/>
        <v>0</v>
      </c>
      <c r="G211" s="183">
        <f t="shared" si="84"/>
        <v>0</v>
      </c>
      <c r="H211" s="183">
        <f t="shared" si="84"/>
        <v>0</v>
      </c>
      <c r="I211" s="183">
        <f t="shared" si="84"/>
        <v>0</v>
      </c>
      <c r="J211" s="183">
        <f t="shared" si="84"/>
        <v>10000</v>
      </c>
      <c r="K211" s="183">
        <f t="shared" si="84"/>
        <v>0</v>
      </c>
      <c r="L211" s="183">
        <f>C211</f>
        <v>12000</v>
      </c>
      <c r="M211" s="183">
        <f>L211</f>
        <v>12000</v>
      </c>
    </row>
    <row r="212" spans="1:13" ht="15" customHeight="1">
      <c r="A212" s="84">
        <v>32</v>
      </c>
      <c r="B212" s="85" t="s">
        <v>22</v>
      </c>
      <c r="C212" s="174">
        <f t="shared" si="68"/>
        <v>12000</v>
      </c>
      <c r="D212" s="174">
        <f t="shared" si="84"/>
        <v>0</v>
      </c>
      <c r="E212" s="174">
        <f t="shared" si="84"/>
        <v>2000</v>
      </c>
      <c r="F212" s="174">
        <f t="shared" si="84"/>
        <v>0</v>
      </c>
      <c r="G212" s="174">
        <f t="shared" si="84"/>
        <v>0</v>
      </c>
      <c r="H212" s="174">
        <f t="shared" si="84"/>
        <v>0</v>
      </c>
      <c r="I212" s="174">
        <f t="shared" si="84"/>
        <v>0</v>
      </c>
      <c r="J212" s="174">
        <f t="shared" si="84"/>
        <v>10000</v>
      </c>
      <c r="K212" s="174">
        <f t="shared" si="84"/>
        <v>0</v>
      </c>
      <c r="L212" s="174">
        <f>C212</f>
        <v>12000</v>
      </c>
      <c r="M212" s="174">
        <f>L212</f>
        <v>12000</v>
      </c>
    </row>
    <row r="213" spans="1:13" ht="26.25" customHeight="1">
      <c r="A213" s="76">
        <v>324</v>
      </c>
      <c r="B213" s="77" t="s">
        <v>57</v>
      </c>
      <c r="C213" s="176">
        <f t="shared" si="68"/>
        <v>12000</v>
      </c>
      <c r="D213" s="194">
        <f aca="true" t="shared" si="85" ref="D213:K213">D214</f>
        <v>0</v>
      </c>
      <c r="E213" s="194">
        <f t="shared" si="85"/>
        <v>2000</v>
      </c>
      <c r="F213" s="194">
        <f t="shared" si="85"/>
        <v>0</v>
      </c>
      <c r="G213" s="194">
        <f t="shared" si="85"/>
        <v>0</v>
      </c>
      <c r="H213" s="194">
        <f t="shared" si="85"/>
        <v>0</v>
      </c>
      <c r="I213" s="194">
        <f t="shared" si="85"/>
        <v>0</v>
      </c>
      <c r="J213" s="194">
        <f t="shared" si="85"/>
        <v>10000</v>
      </c>
      <c r="K213" s="194">
        <f t="shared" si="85"/>
        <v>0</v>
      </c>
      <c r="L213" s="176"/>
      <c r="M213" s="177"/>
    </row>
    <row r="214" spans="1:13" ht="26.25" customHeight="1">
      <c r="A214" s="78">
        <v>3241</v>
      </c>
      <c r="B214" s="79" t="s">
        <v>58</v>
      </c>
      <c r="C214" s="168">
        <f t="shared" si="68"/>
        <v>12000</v>
      </c>
      <c r="D214" s="168"/>
      <c r="E214" s="168">
        <v>2000</v>
      </c>
      <c r="F214" s="168"/>
      <c r="G214" s="168"/>
      <c r="H214" s="169"/>
      <c r="I214" s="168"/>
      <c r="J214" s="168">
        <v>10000</v>
      </c>
      <c r="K214" s="168">
        <v>0</v>
      </c>
      <c r="L214" s="168"/>
      <c r="M214" s="169"/>
    </row>
    <row r="215" spans="1:13" ht="30" customHeight="1">
      <c r="A215" s="234" t="s">
        <v>148</v>
      </c>
      <c r="B215" s="234"/>
      <c r="C215" s="162">
        <f t="shared" si="68"/>
        <v>286000</v>
      </c>
      <c r="D215" s="162">
        <f aca="true" t="shared" si="86" ref="D215:K215">D216</f>
        <v>0</v>
      </c>
      <c r="E215" s="162">
        <f t="shared" si="86"/>
        <v>28000</v>
      </c>
      <c r="F215" s="162">
        <f t="shared" si="86"/>
        <v>75000</v>
      </c>
      <c r="G215" s="162">
        <f t="shared" si="86"/>
        <v>6000</v>
      </c>
      <c r="H215" s="162">
        <f t="shared" si="86"/>
        <v>0</v>
      </c>
      <c r="I215" s="162">
        <f t="shared" si="86"/>
        <v>165000</v>
      </c>
      <c r="J215" s="162">
        <f t="shared" si="86"/>
        <v>0</v>
      </c>
      <c r="K215" s="162">
        <f t="shared" si="86"/>
        <v>12000</v>
      </c>
      <c r="L215" s="162">
        <f>C215</f>
        <v>286000</v>
      </c>
      <c r="M215" s="162">
        <f>L215</f>
        <v>286000</v>
      </c>
    </row>
    <row r="216" spans="1:13" ht="23.25" customHeight="1">
      <c r="A216" s="72">
        <v>4</v>
      </c>
      <c r="B216" s="81" t="s">
        <v>30</v>
      </c>
      <c r="C216" s="183">
        <f t="shared" si="68"/>
        <v>286000</v>
      </c>
      <c r="D216" s="183">
        <f aca="true" t="shared" si="87" ref="D216:K216">D217</f>
        <v>0</v>
      </c>
      <c r="E216" s="183">
        <f t="shared" si="87"/>
        <v>28000</v>
      </c>
      <c r="F216" s="183">
        <f t="shared" si="87"/>
        <v>75000</v>
      </c>
      <c r="G216" s="183">
        <f t="shared" si="87"/>
        <v>6000</v>
      </c>
      <c r="H216" s="183">
        <f t="shared" si="87"/>
        <v>0</v>
      </c>
      <c r="I216" s="183">
        <f t="shared" si="87"/>
        <v>165000</v>
      </c>
      <c r="J216" s="183">
        <f t="shared" si="87"/>
        <v>0</v>
      </c>
      <c r="K216" s="183">
        <f t="shared" si="87"/>
        <v>12000</v>
      </c>
      <c r="L216" s="183">
        <f>C216</f>
        <v>286000</v>
      </c>
      <c r="M216" s="183">
        <f>L216</f>
        <v>286000</v>
      </c>
    </row>
    <row r="217" spans="1:13" ht="24.75" customHeight="1">
      <c r="A217" s="74">
        <v>42</v>
      </c>
      <c r="B217" s="75" t="s">
        <v>31</v>
      </c>
      <c r="C217" s="174">
        <f t="shared" si="68"/>
        <v>286000</v>
      </c>
      <c r="D217" s="174">
        <f>D218+D223</f>
        <v>0</v>
      </c>
      <c r="E217" s="174">
        <f aca="true" t="shared" si="88" ref="E217:K217">E218+E223</f>
        <v>28000</v>
      </c>
      <c r="F217" s="174">
        <f t="shared" si="88"/>
        <v>75000</v>
      </c>
      <c r="G217" s="174">
        <f t="shared" si="88"/>
        <v>6000</v>
      </c>
      <c r="H217" s="174">
        <f t="shared" si="88"/>
        <v>0</v>
      </c>
      <c r="I217" s="174">
        <f t="shared" si="88"/>
        <v>165000</v>
      </c>
      <c r="J217" s="174">
        <f t="shared" si="88"/>
        <v>0</v>
      </c>
      <c r="K217" s="174">
        <f t="shared" si="88"/>
        <v>12000</v>
      </c>
      <c r="L217" s="174">
        <f>C217</f>
        <v>286000</v>
      </c>
      <c r="M217" s="174">
        <f>L217</f>
        <v>286000</v>
      </c>
    </row>
    <row r="218" spans="1:13" ht="15" customHeight="1">
      <c r="A218" s="76">
        <v>422</v>
      </c>
      <c r="B218" s="77" t="s">
        <v>29</v>
      </c>
      <c r="C218" s="176">
        <f t="shared" si="68"/>
        <v>261000</v>
      </c>
      <c r="D218" s="176">
        <f>D219+D220+D222+D221</f>
        <v>0</v>
      </c>
      <c r="E218" s="176">
        <f aca="true" t="shared" si="89" ref="E218:K218">E219+E220+E222+E221</f>
        <v>26000</v>
      </c>
      <c r="F218" s="176">
        <f t="shared" si="89"/>
        <v>75000</v>
      </c>
      <c r="G218" s="176">
        <f t="shared" si="89"/>
        <v>0</v>
      </c>
      <c r="H218" s="176">
        <f t="shared" si="89"/>
        <v>0</v>
      </c>
      <c r="I218" s="176">
        <f t="shared" si="89"/>
        <v>155000</v>
      </c>
      <c r="J218" s="176">
        <f t="shared" si="89"/>
        <v>0</v>
      </c>
      <c r="K218" s="176">
        <f t="shared" si="89"/>
        <v>5000</v>
      </c>
      <c r="L218" s="176"/>
      <c r="M218" s="177"/>
    </row>
    <row r="219" spans="1:13" ht="15" customHeight="1">
      <c r="A219" s="78">
        <v>4221</v>
      </c>
      <c r="B219" s="79" t="s">
        <v>63</v>
      </c>
      <c r="C219" s="168">
        <f t="shared" si="68"/>
        <v>175000</v>
      </c>
      <c r="D219" s="168"/>
      <c r="E219" s="168">
        <v>20000</v>
      </c>
      <c r="F219" s="168">
        <v>40000</v>
      </c>
      <c r="G219" s="169"/>
      <c r="H219" s="169"/>
      <c r="I219" s="168">
        <v>110000</v>
      </c>
      <c r="J219" s="168"/>
      <c r="K219" s="168">
        <v>5000</v>
      </c>
      <c r="L219" s="168"/>
      <c r="M219" s="169"/>
    </row>
    <row r="220" spans="1:13" ht="15" customHeight="1">
      <c r="A220" s="78">
        <v>4223</v>
      </c>
      <c r="B220" s="79" t="s">
        <v>83</v>
      </c>
      <c r="C220" s="168">
        <f t="shared" si="68"/>
        <v>7000</v>
      </c>
      <c r="D220" s="168"/>
      <c r="E220" s="168">
        <v>2000</v>
      </c>
      <c r="F220" s="168"/>
      <c r="G220" s="169"/>
      <c r="H220" s="169"/>
      <c r="I220" s="168">
        <v>5000</v>
      </c>
      <c r="J220" s="168"/>
      <c r="K220" s="168"/>
      <c r="L220" s="168"/>
      <c r="M220" s="169"/>
    </row>
    <row r="221" spans="1:13" ht="18" customHeight="1">
      <c r="A221" s="78">
        <v>4226</v>
      </c>
      <c r="B221" s="79" t="s">
        <v>120</v>
      </c>
      <c r="C221" s="168">
        <f t="shared" si="68"/>
        <v>0</v>
      </c>
      <c r="D221" s="168"/>
      <c r="E221" s="168"/>
      <c r="F221" s="168"/>
      <c r="G221" s="169"/>
      <c r="H221" s="169"/>
      <c r="I221" s="168"/>
      <c r="J221" s="168"/>
      <c r="K221" s="168"/>
      <c r="L221" s="168"/>
      <c r="M221" s="169"/>
    </row>
    <row r="222" spans="1:13" ht="29.25" customHeight="1">
      <c r="A222" s="78">
        <v>4227</v>
      </c>
      <c r="B222" s="79" t="s">
        <v>64</v>
      </c>
      <c r="C222" s="168">
        <f t="shared" si="68"/>
        <v>79000</v>
      </c>
      <c r="D222" s="168"/>
      <c r="E222" s="168">
        <v>4000</v>
      </c>
      <c r="F222" s="168">
        <v>35000</v>
      </c>
      <c r="G222" s="169"/>
      <c r="H222" s="169"/>
      <c r="I222" s="168">
        <v>40000</v>
      </c>
      <c r="J222" s="168"/>
      <c r="K222" s="168"/>
      <c r="L222" s="168"/>
      <c r="M222" s="169"/>
    </row>
    <row r="223" spans="1:13" ht="29.25" customHeight="1">
      <c r="A223" s="76">
        <v>424</v>
      </c>
      <c r="B223" s="77" t="s">
        <v>32</v>
      </c>
      <c r="C223" s="176">
        <f aca="true" t="shared" si="90" ref="C223:C237">SUM(D223:K223)</f>
        <v>25000</v>
      </c>
      <c r="D223" s="176">
        <f aca="true" t="shared" si="91" ref="D223:K223">D224</f>
        <v>0</v>
      </c>
      <c r="E223" s="176">
        <f t="shared" si="91"/>
        <v>2000</v>
      </c>
      <c r="F223" s="176">
        <f t="shared" si="91"/>
        <v>0</v>
      </c>
      <c r="G223" s="176">
        <f t="shared" si="91"/>
        <v>6000</v>
      </c>
      <c r="H223" s="176">
        <f t="shared" si="91"/>
        <v>0</v>
      </c>
      <c r="I223" s="176">
        <f t="shared" si="91"/>
        <v>10000</v>
      </c>
      <c r="J223" s="176">
        <f t="shared" si="91"/>
        <v>0</v>
      </c>
      <c r="K223" s="176">
        <f t="shared" si="91"/>
        <v>7000</v>
      </c>
      <c r="L223" s="176"/>
      <c r="M223" s="177"/>
    </row>
    <row r="224" spans="1:13" ht="15" customHeight="1">
      <c r="A224" s="78">
        <v>4241</v>
      </c>
      <c r="B224" s="79" t="s">
        <v>65</v>
      </c>
      <c r="C224" s="168">
        <f t="shared" si="90"/>
        <v>25000</v>
      </c>
      <c r="D224" s="168"/>
      <c r="E224" s="168">
        <v>2000</v>
      </c>
      <c r="F224" s="168"/>
      <c r="G224" s="168">
        <v>6000</v>
      </c>
      <c r="H224" s="169"/>
      <c r="I224" s="168">
        <v>10000</v>
      </c>
      <c r="J224" s="168"/>
      <c r="K224" s="168">
        <v>7000</v>
      </c>
      <c r="L224" s="168"/>
      <c r="M224" s="169"/>
    </row>
    <row r="225" spans="1:13" ht="24" customHeight="1">
      <c r="A225" s="234" t="s">
        <v>149</v>
      </c>
      <c r="B225" s="234"/>
      <c r="C225" s="162">
        <f t="shared" si="90"/>
        <v>200000</v>
      </c>
      <c r="D225" s="162">
        <f aca="true" t="shared" si="92" ref="D225:K228">D226</f>
        <v>0</v>
      </c>
      <c r="E225" s="162">
        <f t="shared" si="92"/>
        <v>0</v>
      </c>
      <c r="F225" s="162">
        <f t="shared" si="92"/>
        <v>0</v>
      </c>
      <c r="G225" s="162">
        <f t="shared" si="92"/>
        <v>0</v>
      </c>
      <c r="H225" s="162">
        <f t="shared" si="92"/>
        <v>0</v>
      </c>
      <c r="I225" s="162">
        <f t="shared" si="92"/>
        <v>200000</v>
      </c>
      <c r="J225" s="162">
        <f t="shared" si="92"/>
        <v>0</v>
      </c>
      <c r="K225" s="162">
        <f t="shared" si="92"/>
        <v>0</v>
      </c>
      <c r="L225" s="162">
        <f>C225</f>
        <v>200000</v>
      </c>
      <c r="M225" s="162">
        <f>L225</f>
        <v>200000</v>
      </c>
    </row>
    <row r="226" spans="1:15" ht="28.5" customHeight="1">
      <c r="A226" s="72">
        <v>4</v>
      </c>
      <c r="B226" s="81" t="s">
        <v>30</v>
      </c>
      <c r="C226" s="183">
        <f t="shared" si="90"/>
        <v>200000</v>
      </c>
      <c r="D226" s="183">
        <f t="shared" si="92"/>
        <v>0</v>
      </c>
      <c r="E226" s="183">
        <f t="shared" si="92"/>
        <v>0</v>
      </c>
      <c r="F226" s="183">
        <f t="shared" si="92"/>
        <v>0</v>
      </c>
      <c r="G226" s="183">
        <f t="shared" si="92"/>
        <v>0</v>
      </c>
      <c r="H226" s="183">
        <f t="shared" si="92"/>
        <v>0</v>
      </c>
      <c r="I226" s="183">
        <f t="shared" si="92"/>
        <v>200000</v>
      </c>
      <c r="J226" s="183">
        <f t="shared" si="92"/>
        <v>0</v>
      </c>
      <c r="K226" s="183">
        <f t="shared" si="92"/>
        <v>0</v>
      </c>
      <c r="L226" s="183">
        <f>C226</f>
        <v>200000</v>
      </c>
      <c r="M226" s="183">
        <f>L226</f>
        <v>200000</v>
      </c>
      <c r="O226" s="156"/>
    </row>
    <row r="227" spans="1:15" ht="24" customHeight="1">
      <c r="A227" s="74">
        <v>45</v>
      </c>
      <c r="B227" s="75" t="s">
        <v>68</v>
      </c>
      <c r="C227" s="174">
        <f t="shared" si="90"/>
        <v>200000</v>
      </c>
      <c r="D227" s="174">
        <f t="shared" si="92"/>
        <v>0</v>
      </c>
      <c r="E227" s="174">
        <f t="shared" si="92"/>
        <v>0</v>
      </c>
      <c r="F227" s="174">
        <f t="shared" si="92"/>
        <v>0</v>
      </c>
      <c r="G227" s="174">
        <f t="shared" si="92"/>
        <v>0</v>
      </c>
      <c r="H227" s="174">
        <f t="shared" si="92"/>
        <v>0</v>
      </c>
      <c r="I227" s="174">
        <f t="shared" si="92"/>
        <v>200000</v>
      </c>
      <c r="J227" s="174">
        <f t="shared" si="92"/>
        <v>0</v>
      </c>
      <c r="K227" s="174">
        <f t="shared" si="92"/>
        <v>0</v>
      </c>
      <c r="L227" s="174">
        <f>C227</f>
        <v>200000</v>
      </c>
      <c r="M227" s="174">
        <f>L227</f>
        <v>200000</v>
      </c>
      <c r="O227" s="156"/>
    </row>
    <row r="228" spans="1:13" ht="25.5" customHeight="1">
      <c r="A228" s="76">
        <v>451</v>
      </c>
      <c r="B228" s="77" t="s">
        <v>69</v>
      </c>
      <c r="C228" s="176">
        <f t="shared" si="90"/>
        <v>200000</v>
      </c>
      <c r="D228" s="176">
        <f t="shared" si="92"/>
        <v>0</v>
      </c>
      <c r="E228" s="176">
        <f t="shared" si="92"/>
        <v>0</v>
      </c>
      <c r="F228" s="176">
        <f t="shared" si="92"/>
        <v>0</v>
      </c>
      <c r="G228" s="176">
        <f t="shared" si="92"/>
        <v>0</v>
      </c>
      <c r="H228" s="176">
        <f t="shared" si="92"/>
        <v>0</v>
      </c>
      <c r="I228" s="176">
        <f t="shared" si="92"/>
        <v>200000</v>
      </c>
      <c r="J228" s="176">
        <f t="shared" si="92"/>
        <v>0</v>
      </c>
      <c r="K228" s="176">
        <f t="shared" si="92"/>
        <v>0</v>
      </c>
      <c r="L228" s="176"/>
      <c r="M228" s="177"/>
    </row>
    <row r="229" spans="1:13" ht="24.75" customHeight="1">
      <c r="A229" s="78">
        <v>4511</v>
      </c>
      <c r="B229" s="79" t="s">
        <v>69</v>
      </c>
      <c r="C229" s="168">
        <f t="shared" si="90"/>
        <v>200000</v>
      </c>
      <c r="D229" s="168"/>
      <c r="E229" s="168"/>
      <c r="F229" s="168"/>
      <c r="G229" s="169"/>
      <c r="H229" s="169"/>
      <c r="I229" s="168">
        <v>200000</v>
      </c>
      <c r="J229" s="168"/>
      <c r="K229" s="168"/>
      <c r="L229" s="168"/>
      <c r="M229" s="169"/>
    </row>
    <row r="230" spans="1:13" ht="27" customHeight="1">
      <c r="A230" s="234" t="s">
        <v>150</v>
      </c>
      <c r="B230" s="234"/>
      <c r="C230" s="162">
        <f t="shared" si="90"/>
        <v>400000</v>
      </c>
      <c r="D230" s="162">
        <f aca="true" t="shared" si="93" ref="D230:K230">D231+D236</f>
        <v>0</v>
      </c>
      <c r="E230" s="162">
        <f t="shared" si="93"/>
        <v>0</v>
      </c>
      <c r="F230" s="162">
        <f t="shared" si="93"/>
        <v>0</v>
      </c>
      <c r="G230" s="162">
        <f t="shared" si="93"/>
        <v>250000</v>
      </c>
      <c r="H230" s="162">
        <f t="shared" si="93"/>
        <v>0</v>
      </c>
      <c r="I230" s="162">
        <f t="shared" si="93"/>
        <v>150000</v>
      </c>
      <c r="J230" s="162">
        <f t="shared" si="93"/>
        <v>0</v>
      </c>
      <c r="K230" s="162">
        <f t="shared" si="93"/>
        <v>0</v>
      </c>
      <c r="L230" s="162">
        <f>C230</f>
        <v>400000</v>
      </c>
      <c r="M230" s="162">
        <f>L230</f>
        <v>400000</v>
      </c>
    </row>
    <row r="231" spans="1:13" ht="18" customHeight="1">
      <c r="A231" s="147">
        <v>3</v>
      </c>
      <c r="B231" s="146" t="s">
        <v>93</v>
      </c>
      <c r="C231" s="188">
        <f t="shared" si="90"/>
        <v>150000</v>
      </c>
      <c r="D231" s="188">
        <f>D232</f>
        <v>0</v>
      </c>
      <c r="E231" s="188">
        <f aca="true" t="shared" si="94" ref="E231:K231">E232</f>
        <v>0</v>
      </c>
      <c r="F231" s="188">
        <f t="shared" si="94"/>
        <v>0</v>
      </c>
      <c r="G231" s="188">
        <f t="shared" si="94"/>
        <v>0</v>
      </c>
      <c r="H231" s="188">
        <f t="shared" si="94"/>
        <v>0</v>
      </c>
      <c r="I231" s="188">
        <f t="shared" si="94"/>
        <v>150000</v>
      </c>
      <c r="J231" s="188">
        <f t="shared" si="94"/>
        <v>0</v>
      </c>
      <c r="K231" s="188">
        <f t="shared" si="94"/>
        <v>0</v>
      </c>
      <c r="L231" s="188">
        <f>C231</f>
        <v>150000</v>
      </c>
      <c r="M231" s="188">
        <f>L231</f>
        <v>150000</v>
      </c>
    </row>
    <row r="232" spans="1:13" ht="24.75" customHeight="1">
      <c r="A232" s="148">
        <v>37</v>
      </c>
      <c r="B232" s="149" t="s">
        <v>113</v>
      </c>
      <c r="C232" s="189">
        <f t="shared" si="90"/>
        <v>150000</v>
      </c>
      <c r="D232" s="189">
        <f>D233</f>
        <v>0</v>
      </c>
      <c r="E232" s="189">
        <f aca="true" t="shared" si="95" ref="E232:K232">E233</f>
        <v>0</v>
      </c>
      <c r="F232" s="189">
        <f t="shared" si="95"/>
        <v>0</v>
      </c>
      <c r="G232" s="189">
        <f t="shared" si="95"/>
        <v>0</v>
      </c>
      <c r="H232" s="189">
        <f t="shared" si="95"/>
        <v>0</v>
      </c>
      <c r="I232" s="189">
        <f t="shared" si="95"/>
        <v>150000</v>
      </c>
      <c r="J232" s="189">
        <f t="shared" si="95"/>
        <v>0</v>
      </c>
      <c r="K232" s="189">
        <f t="shared" si="95"/>
        <v>0</v>
      </c>
      <c r="L232" s="189">
        <f>C232</f>
        <v>150000</v>
      </c>
      <c r="M232" s="189">
        <f>L232</f>
        <v>150000</v>
      </c>
    </row>
    <row r="233" spans="1:13" ht="24.75" customHeight="1">
      <c r="A233" s="76">
        <v>372</v>
      </c>
      <c r="B233" s="77" t="s">
        <v>111</v>
      </c>
      <c r="C233" s="168">
        <f t="shared" si="90"/>
        <v>150000</v>
      </c>
      <c r="D233" s="168">
        <f>SUM(D234:D234)</f>
        <v>0</v>
      </c>
      <c r="E233" s="168">
        <f aca="true" t="shared" si="96" ref="E233:K233">SUM(E234:E234)</f>
        <v>0</v>
      </c>
      <c r="F233" s="168">
        <f t="shared" si="96"/>
        <v>0</v>
      </c>
      <c r="G233" s="168">
        <f t="shared" si="96"/>
        <v>0</v>
      </c>
      <c r="H233" s="168">
        <f t="shared" si="96"/>
        <v>0</v>
      </c>
      <c r="I233" s="168">
        <f t="shared" si="96"/>
        <v>150000</v>
      </c>
      <c r="J233" s="168">
        <f t="shared" si="96"/>
        <v>0</v>
      </c>
      <c r="K233" s="168">
        <f t="shared" si="96"/>
        <v>0</v>
      </c>
      <c r="L233" s="168"/>
      <c r="M233" s="169"/>
    </row>
    <row r="234" spans="1:13" ht="15.75" customHeight="1">
      <c r="A234" s="78">
        <v>3722</v>
      </c>
      <c r="B234" s="79" t="s">
        <v>112</v>
      </c>
      <c r="C234" s="168">
        <f t="shared" si="90"/>
        <v>150000</v>
      </c>
      <c r="D234" s="168"/>
      <c r="E234" s="168"/>
      <c r="F234" s="168"/>
      <c r="G234" s="168">
        <v>0</v>
      </c>
      <c r="H234" s="169"/>
      <c r="I234" s="168">
        <v>150000</v>
      </c>
      <c r="J234" s="168"/>
      <c r="K234" s="168"/>
      <c r="L234" s="168"/>
      <c r="M234" s="169"/>
    </row>
    <row r="235" spans="1:13" ht="25.5" customHeight="1">
      <c r="A235" s="76">
        <v>424</v>
      </c>
      <c r="B235" s="77" t="s">
        <v>32</v>
      </c>
      <c r="C235" s="176">
        <f t="shared" si="90"/>
        <v>250000</v>
      </c>
      <c r="D235" s="176">
        <f aca="true" t="shared" si="97" ref="D235:K235">D236</f>
        <v>0</v>
      </c>
      <c r="E235" s="176">
        <f t="shared" si="97"/>
        <v>0</v>
      </c>
      <c r="F235" s="176">
        <f t="shared" si="97"/>
        <v>0</v>
      </c>
      <c r="G235" s="176">
        <f t="shared" si="97"/>
        <v>250000</v>
      </c>
      <c r="H235" s="176">
        <f t="shared" si="97"/>
        <v>0</v>
      </c>
      <c r="I235" s="176">
        <f t="shared" si="97"/>
        <v>0</v>
      </c>
      <c r="J235" s="176">
        <f t="shared" si="97"/>
        <v>0</v>
      </c>
      <c r="K235" s="176">
        <f t="shared" si="97"/>
        <v>0</v>
      </c>
      <c r="L235" s="176"/>
      <c r="M235" s="177"/>
    </row>
    <row r="236" spans="1:13" ht="15.75" customHeight="1">
      <c r="A236" s="78">
        <v>4241</v>
      </c>
      <c r="B236" s="79" t="s">
        <v>65</v>
      </c>
      <c r="C236" s="168">
        <f t="shared" si="90"/>
        <v>250000</v>
      </c>
      <c r="D236" s="168"/>
      <c r="E236" s="168"/>
      <c r="F236" s="168"/>
      <c r="G236" s="168">
        <v>250000</v>
      </c>
      <c r="H236" s="169"/>
      <c r="I236" s="168"/>
      <c r="J236" s="168"/>
      <c r="K236" s="168"/>
      <c r="L236" s="168"/>
      <c r="M236" s="169"/>
    </row>
    <row r="237" spans="1:13" ht="12.75">
      <c r="A237" s="261" t="s">
        <v>67</v>
      </c>
      <c r="B237" s="262"/>
      <c r="C237" s="196">
        <f t="shared" si="90"/>
        <v>15348348.7</v>
      </c>
      <c r="D237" s="104">
        <f>D9+D19+D51+D62+D67+D73+D78+D91+D96+D119+D151+D167+D172+D205+D210+D215+D225+D230+D111</f>
        <v>2189033.7</v>
      </c>
      <c r="E237" s="104">
        <f aca="true" t="shared" si="98" ref="E237:K237">E9+E19+E51+E62+E67+E73+E78+E91+E119+E151+E167+E172+E205+E210+E215+E225+E230+E111</f>
        <v>56000</v>
      </c>
      <c r="F237" s="104">
        <f t="shared" si="98"/>
        <v>818900</v>
      </c>
      <c r="G237" s="104">
        <f t="shared" si="98"/>
        <v>11116815</v>
      </c>
      <c r="H237" s="104">
        <f t="shared" si="98"/>
        <v>6000</v>
      </c>
      <c r="I237" s="104">
        <f t="shared" si="98"/>
        <v>1022300</v>
      </c>
      <c r="J237" s="104">
        <f t="shared" si="98"/>
        <v>107300</v>
      </c>
      <c r="K237" s="104">
        <f t="shared" si="98"/>
        <v>32000</v>
      </c>
      <c r="L237" s="197">
        <f>L9+L19+L51+L62+L67+L73+L78+L91+L119+L151+L167+L172+L205+L210+L215+L225+L230+L111+L97</f>
        <v>14648348.7</v>
      </c>
      <c r="M237" s="197">
        <f>M9+M19+M51+M62+M67+M73+M78+M91+M119+M151+M167+M172+M205+M210+M215+M225+M230+M111+M97</f>
        <v>14648348.7</v>
      </c>
    </row>
    <row r="238" spans="1:13" ht="12.75">
      <c r="A238" s="54"/>
      <c r="B238" s="7"/>
      <c r="C238" s="103"/>
      <c r="D238" s="103"/>
      <c r="E238" s="43"/>
      <c r="F238" s="43"/>
      <c r="G238" s="257">
        <f>G237+H237+I237+J237</f>
        <v>12252415</v>
      </c>
      <c r="H238" s="257"/>
      <c r="I238" s="257"/>
      <c r="J238" s="257"/>
      <c r="K238" s="43"/>
      <c r="L238" s="43"/>
      <c r="M238" s="43"/>
    </row>
    <row r="239" spans="1:13" ht="12.75">
      <c r="A239" s="55"/>
      <c r="B239" s="7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55"/>
      <c r="B240" s="7"/>
      <c r="C240" s="103"/>
      <c r="D240" s="1"/>
      <c r="E240" s="1"/>
      <c r="F240" s="1"/>
      <c r="G240" s="1"/>
      <c r="H240" s="1"/>
      <c r="I240" s="103"/>
      <c r="J240" s="1"/>
      <c r="K240" s="1"/>
      <c r="L240" s="1"/>
      <c r="M240" s="1"/>
    </row>
    <row r="241" spans="1:13" ht="12.75">
      <c r="A241" s="55"/>
      <c r="B241" s="7"/>
      <c r="C241" s="103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55"/>
      <c r="B242" s="7"/>
      <c r="C242" s="1"/>
      <c r="D242" s="1"/>
      <c r="E242" s="1"/>
      <c r="F242" s="1"/>
      <c r="G242" s="1"/>
      <c r="H242" s="1"/>
      <c r="I242" s="1"/>
      <c r="J242" s="1"/>
      <c r="K242" s="1" t="s">
        <v>114</v>
      </c>
      <c r="L242" s="1"/>
      <c r="M242" s="1"/>
    </row>
    <row r="243" spans="1:13" ht="12.75">
      <c r="A243" s="55"/>
      <c r="B243" s="7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55"/>
      <c r="B244" s="7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55"/>
      <c r="B245" s="7"/>
      <c r="C245" s="1"/>
      <c r="D245" s="103"/>
      <c r="E245" s="1"/>
      <c r="F245" s="1"/>
      <c r="G245" s="1"/>
      <c r="H245" s="1"/>
      <c r="I245" s="1"/>
      <c r="J245" s="154" t="s">
        <v>115</v>
      </c>
      <c r="K245" s="154"/>
      <c r="L245" s="154"/>
      <c r="M245" s="1"/>
    </row>
    <row r="246" spans="1:13" ht="12.75">
      <c r="A246" s="55"/>
      <c r="B246" s="7"/>
      <c r="C246" s="1"/>
      <c r="D246" s="1"/>
      <c r="E246" s="1"/>
      <c r="F246" s="1"/>
      <c r="G246" s="1"/>
      <c r="H246" s="1"/>
      <c r="I246" s="1"/>
      <c r="J246" s="1" t="s">
        <v>116</v>
      </c>
      <c r="K246" s="1"/>
      <c r="L246" s="1"/>
      <c r="M246" s="1"/>
    </row>
    <row r="247" spans="1:13" ht="12.75">
      <c r="A247" s="55"/>
      <c r="B247" s="7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55"/>
      <c r="B248" s="7"/>
      <c r="C248" s="1"/>
      <c r="D248" s="1"/>
      <c r="E248" s="1"/>
      <c r="F248" s="1"/>
      <c r="G248" s="1"/>
      <c r="H248" s="1" t="s">
        <v>92</v>
      </c>
      <c r="I248" s="1"/>
      <c r="J248" s="1"/>
      <c r="K248" s="1"/>
      <c r="L248" s="1"/>
      <c r="M248" s="1"/>
    </row>
    <row r="249" spans="1:13" ht="12.75">
      <c r="A249" s="55"/>
      <c r="B249" s="7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55"/>
      <c r="B250" s="7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55"/>
      <c r="B251" s="7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55"/>
      <c r="B252" s="7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55"/>
      <c r="B253" s="7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55"/>
      <c r="B254" s="7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55"/>
      <c r="B255" s="7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55"/>
      <c r="B256" s="7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55"/>
      <c r="B257" s="7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55"/>
      <c r="B258" s="7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55"/>
      <c r="B259" s="7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55"/>
      <c r="B260" s="7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55"/>
      <c r="B261" s="7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55"/>
      <c r="B262" s="7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55"/>
      <c r="B263" s="7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55"/>
      <c r="B264" s="7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55"/>
      <c r="B265" s="7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55"/>
      <c r="B266" s="7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>
      <c r="A267" s="55"/>
      <c r="B267" s="7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>
      <c r="A268" s="55"/>
      <c r="B268" s="7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55"/>
      <c r="B269" s="7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>
      <c r="A270" s="55"/>
      <c r="B270" s="7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>
      <c r="A271" s="55"/>
      <c r="B271" s="7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>
      <c r="A272" s="55"/>
      <c r="B272" s="7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>
      <c r="A273" s="55"/>
      <c r="B273" s="7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>
      <c r="A274" s="55"/>
      <c r="B274" s="7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>
      <c r="A275" s="55"/>
      <c r="B275" s="7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>
      <c r="A276" s="55"/>
      <c r="B276" s="7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>
      <c r="A277" s="55"/>
      <c r="B277" s="7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>
      <c r="A278" s="55"/>
      <c r="B278" s="7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>
      <c r="A279" s="55"/>
      <c r="B279" s="7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>
      <c r="A280" s="55"/>
      <c r="B280" s="7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>
      <c r="A281" s="55"/>
      <c r="B281" s="7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>
      <c r="A282" s="55"/>
      <c r="B282" s="7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>
      <c r="A283" s="55"/>
      <c r="B283" s="7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>
      <c r="A284" s="55"/>
      <c r="B284" s="7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>
      <c r="A285" s="55"/>
      <c r="B285" s="7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>
      <c r="A286" s="55"/>
      <c r="B286" s="7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>
      <c r="A287" s="55"/>
      <c r="B287" s="7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>
      <c r="A288" s="55"/>
      <c r="B288" s="7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>
      <c r="A289" s="55"/>
      <c r="B289" s="7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>
      <c r="A290" s="55"/>
      <c r="B290" s="7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>
      <c r="A291" s="55"/>
      <c r="B291" s="7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>
      <c r="A292" s="55"/>
      <c r="B292" s="7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>
      <c r="A293" s="55"/>
      <c r="B293" s="7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>
      <c r="A294" s="55"/>
      <c r="B294" s="7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>
      <c r="A295" s="55"/>
      <c r="B295" s="7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>
      <c r="A296" s="55"/>
      <c r="B296" s="7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>
      <c r="A297" s="55"/>
      <c r="B297" s="7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>
      <c r="A298" s="55"/>
      <c r="B298" s="7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>
      <c r="A299" s="55"/>
      <c r="B299" s="7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>
      <c r="A300" s="55"/>
      <c r="B300" s="7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>
      <c r="A301" s="55"/>
      <c r="B301" s="7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>
      <c r="A302" s="55"/>
      <c r="B302" s="7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>
      <c r="A303" s="55"/>
      <c r="B303" s="7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>
      <c r="A304" s="55"/>
      <c r="B304" s="7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>
      <c r="A305" s="55"/>
      <c r="B305" s="7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>
      <c r="A306" s="55"/>
      <c r="B306" s="7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>
      <c r="A307" s="55"/>
      <c r="B307" s="7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>
      <c r="A308" s="55"/>
      <c r="B308" s="7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>
      <c r="A309" s="55"/>
      <c r="B309" s="7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>
      <c r="A310" s="55"/>
      <c r="B310" s="7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>
      <c r="A311" s="55"/>
      <c r="B311" s="7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>
      <c r="A312" s="55"/>
      <c r="B312" s="7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>
      <c r="A313" s="55"/>
      <c r="B313" s="7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>
      <c r="A314" s="55"/>
      <c r="B314" s="7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>
      <c r="A315" s="55"/>
      <c r="B315" s="7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>
      <c r="A316" s="55"/>
      <c r="B316" s="7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>
      <c r="A317" s="55"/>
      <c r="B317" s="7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>
      <c r="A318" s="55"/>
      <c r="B318" s="7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>
      <c r="A319" s="55"/>
      <c r="B319" s="7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>
      <c r="A320" s="55"/>
      <c r="B320" s="7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>
      <c r="A321" s="55"/>
      <c r="B321" s="7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>
      <c r="A322" s="55"/>
      <c r="B322" s="7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>
      <c r="A323" s="55"/>
      <c r="B323" s="7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>
      <c r="A324" s="55"/>
      <c r="B324" s="7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>
      <c r="A325" s="55"/>
      <c r="B325" s="7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>
      <c r="A326" s="55"/>
      <c r="B326" s="7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>
      <c r="A327" s="55"/>
      <c r="B327" s="7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>
      <c r="A328" s="55"/>
      <c r="B328" s="7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>
      <c r="A329" s="55"/>
      <c r="B329" s="7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>
      <c r="A330" s="55"/>
      <c r="B330" s="7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>
      <c r="A331" s="55"/>
      <c r="B331" s="7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>
      <c r="A332" s="55"/>
      <c r="B332" s="7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>
      <c r="A333" s="55"/>
      <c r="B333" s="7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>
      <c r="A334" s="55"/>
      <c r="B334" s="7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>
      <c r="A335" s="55"/>
      <c r="B335" s="7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>
      <c r="A336" s="55"/>
      <c r="B336" s="7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>
      <c r="A337" s="55"/>
      <c r="B337" s="7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>
      <c r="A338" s="55"/>
      <c r="B338" s="7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>
      <c r="A339" s="55"/>
      <c r="B339" s="7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>
      <c r="A340" s="55"/>
      <c r="B340" s="7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>
      <c r="A341" s="55"/>
      <c r="B341" s="7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>
      <c r="A342" s="55"/>
      <c r="B342" s="7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>
      <c r="A343" s="55"/>
      <c r="B343" s="7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>
      <c r="A344" s="55"/>
      <c r="B344" s="7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>
      <c r="A345" s="55"/>
      <c r="B345" s="7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>
      <c r="A346" s="55"/>
      <c r="B346" s="7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>
      <c r="A347" s="55"/>
      <c r="B347" s="7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>
      <c r="A348" s="55"/>
      <c r="B348" s="7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>
      <c r="A349" s="55"/>
      <c r="B349" s="7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>
      <c r="A350" s="55"/>
      <c r="B350" s="7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>
      <c r="A351" s="55"/>
      <c r="B351" s="7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>
      <c r="A352" s="55"/>
      <c r="B352" s="7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>
      <c r="A353" s="55"/>
      <c r="B353" s="7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>
      <c r="A354" s="55"/>
      <c r="B354" s="7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>
      <c r="A355" s="55"/>
      <c r="B355" s="7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>
      <c r="A356" s="55"/>
      <c r="B356" s="7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>
      <c r="A357" s="55"/>
      <c r="B357" s="7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>
      <c r="A358" s="55"/>
      <c r="B358" s="7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>
      <c r="A359" s="55"/>
      <c r="B359" s="7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>
      <c r="A360" s="55"/>
      <c r="B360" s="7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>
      <c r="A361" s="55"/>
      <c r="B361" s="7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>
      <c r="A362" s="55"/>
      <c r="B362" s="7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>
      <c r="A363" s="55"/>
      <c r="B363" s="7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>
      <c r="A364" s="55"/>
      <c r="B364" s="7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>
      <c r="A365" s="55"/>
      <c r="B365" s="7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>
      <c r="A366" s="55"/>
      <c r="B366" s="7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>
      <c r="A367" s="55"/>
      <c r="B367" s="7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>
      <c r="A368" s="55"/>
      <c r="B368" s="7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>
      <c r="A369" s="55"/>
      <c r="B369" s="7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>
      <c r="A370" s="55"/>
      <c r="B370" s="7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>
      <c r="A371" s="55"/>
      <c r="B371" s="7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>
      <c r="A372" s="55"/>
      <c r="B372" s="7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>
      <c r="A373" s="55"/>
      <c r="B373" s="7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>
      <c r="A374" s="55"/>
      <c r="B374" s="7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>
      <c r="A375" s="55"/>
      <c r="B375" s="7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>
      <c r="A376" s="55"/>
      <c r="B376" s="7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>
      <c r="A377" s="55"/>
      <c r="B377" s="7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>
      <c r="A378" s="55"/>
      <c r="B378" s="7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>
      <c r="A379" s="55"/>
      <c r="B379" s="7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>
      <c r="A380" s="55"/>
      <c r="B380" s="7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>
      <c r="A381" s="55"/>
      <c r="B381" s="7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>
      <c r="A382" s="55"/>
      <c r="B382" s="7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>
      <c r="A383" s="55"/>
      <c r="B383" s="7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>
      <c r="A384" s="55"/>
      <c r="B384" s="7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>
      <c r="A385" s="55"/>
      <c r="B385" s="7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>
      <c r="A386" s="55"/>
      <c r="B386" s="7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>
      <c r="A387" s="55"/>
      <c r="B387" s="7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>
      <c r="A388" s="55"/>
      <c r="B388" s="7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>
      <c r="A389" s="55"/>
      <c r="B389" s="7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>
      <c r="A390" s="55"/>
      <c r="B390" s="7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>
      <c r="A391" s="55"/>
      <c r="B391" s="7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>
      <c r="A392" s="55"/>
      <c r="B392" s="7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>
      <c r="A393" s="55"/>
      <c r="B393" s="7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>
      <c r="A394" s="55"/>
      <c r="B394" s="7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>
      <c r="A395" s="55"/>
      <c r="B395" s="7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>
      <c r="A396" s="55"/>
      <c r="B396" s="7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>
      <c r="A397" s="55"/>
      <c r="B397" s="7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>
      <c r="A398" s="55"/>
      <c r="B398" s="7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>
      <c r="A399" s="55"/>
      <c r="B399" s="7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>
      <c r="A400" s="55"/>
      <c r="B400" s="7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>
      <c r="A401" s="55"/>
      <c r="B401" s="7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>
      <c r="A402" s="55"/>
      <c r="B402" s="7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>
      <c r="A403" s="55"/>
      <c r="B403" s="7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>
      <c r="A404" s="55"/>
      <c r="B404" s="7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>
      <c r="A405" s="55"/>
      <c r="B405" s="7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>
      <c r="A406" s="55"/>
      <c r="B406" s="7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>
      <c r="A407" s="55"/>
      <c r="B407" s="7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>
      <c r="A408" s="55"/>
      <c r="B408" s="7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>
      <c r="A409" s="55"/>
      <c r="B409" s="7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>
      <c r="A410" s="55"/>
      <c r="B410" s="7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>
      <c r="A411" s="55"/>
      <c r="B411" s="7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>
      <c r="A412" s="55"/>
      <c r="B412" s="7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>
      <c r="A413" s="55"/>
      <c r="B413" s="7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>
      <c r="A414" s="55"/>
      <c r="B414" s="7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>
      <c r="A415" s="55"/>
      <c r="B415" s="7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>
      <c r="A416" s="55"/>
      <c r="B416" s="7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>
      <c r="A417" s="55"/>
      <c r="B417" s="7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>
      <c r="A418" s="55"/>
      <c r="B418" s="7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>
      <c r="A419" s="55"/>
      <c r="B419" s="7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>
      <c r="A420" s="55"/>
      <c r="B420" s="7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>
      <c r="A421" s="55"/>
      <c r="B421" s="7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>
      <c r="A422" s="55"/>
      <c r="B422" s="7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>
      <c r="A423" s="55"/>
      <c r="B423" s="7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>
      <c r="A424" s="55"/>
      <c r="B424" s="7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>
      <c r="A425" s="55"/>
      <c r="B425" s="7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>
      <c r="A426" s="55"/>
      <c r="B426" s="7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>
      <c r="A427" s="55"/>
      <c r="B427" s="7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>
      <c r="A428" s="55"/>
      <c r="B428" s="7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>
      <c r="A429" s="55"/>
      <c r="B429" s="7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>
      <c r="A430" s="55"/>
      <c r="B430" s="7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>
      <c r="A431" s="55"/>
      <c r="B431" s="7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>
      <c r="A432" s="55"/>
      <c r="B432" s="7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>
      <c r="A433" s="55"/>
      <c r="B433" s="7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>
      <c r="A434" s="55"/>
      <c r="B434" s="7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>
      <c r="A435" s="55"/>
      <c r="B435" s="7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>
      <c r="A436" s="55"/>
      <c r="B436" s="7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>
      <c r="A437" s="55"/>
      <c r="B437" s="7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>
      <c r="A438" s="55"/>
      <c r="B438" s="7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>
      <c r="A439" s="55"/>
      <c r="B439" s="7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>
      <c r="A440" s="55"/>
      <c r="B440" s="7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>
      <c r="A441" s="55"/>
      <c r="B441" s="7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>
      <c r="A442" s="55"/>
      <c r="B442" s="7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>
      <c r="A443" s="55"/>
      <c r="B443" s="7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>
      <c r="A444" s="55"/>
      <c r="B444" s="7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>
      <c r="A445" s="55"/>
      <c r="B445" s="7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>
      <c r="A446" s="55"/>
      <c r="B446" s="7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>
      <c r="A447" s="55"/>
      <c r="B447" s="7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>
      <c r="A448" s="55"/>
      <c r="B448" s="7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>
      <c r="A449" s="55"/>
      <c r="B449" s="7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>
      <c r="A450" s="55"/>
      <c r="B450" s="7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>
      <c r="A451" s="55"/>
      <c r="B451" s="7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>
      <c r="A452" s="55"/>
      <c r="B452" s="7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>
      <c r="A453" s="55"/>
      <c r="B453" s="7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>
      <c r="A454" s="55"/>
      <c r="B454" s="7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>
      <c r="A455" s="55"/>
      <c r="B455" s="7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>
      <c r="A456" s="55"/>
      <c r="B456" s="7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>
      <c r="A457" s="55"/>
      <c r="B457" s="7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>
      <c r="A458" s="55"/>
      <c r="B458" s="7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>
      <c r="A459" s="55"/>
      <c r="B459" s="7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>
      <c r="A460" s="55"/>
      <c r="B460" s="7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>
      <c r="A461" s="55"/>
      <c r="B461" s="7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>
      <c r="A462" s="55"/>
      <c r="B462" s="7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>
      <c r="A463" s="55"/>
      <c r="B463" s="7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>
      <c r="A464" s="55"/>
      <c r="B464" s="7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>
      <c r="A465" s="55"/>
      <c r="B465" s="7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>
      <c r="A466" s="55"/>
      <c r="B466" s="7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>
      <c r="A467" s="55"/>
      <c r="B467" s="7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>
      <c r="A468" s="55"/>
      <c r="B468" s="7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>
      <c r="A469" s="55"/>
      <c r="B469" s="7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>
      <c r="A470" s="55"/>
      <c r="B470" s="7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>
      <c r="A471" s="55"/>
      <c r="B471" s="7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>
      <c r="A472" s="55"/>
      <c r="B472" s="7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>
      <c r="A473" s="55"/>
      <c r="B473" s="7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>
      <c r="A474" s="55"/>
      <c r="B474" s="7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>
      <c r="A475" s="55"/>
      <c r="B475" s="7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>
      <c r="A476" s="55"/>
      <c r="B476" s="7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>
      <c r="A477" s="55"/>
      <c r="B477" s="7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>
      <c r="A478" s="55"/>
      <c r="B478" s="7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>
      <c r="A479" s="55"/>
      <c r="B479" s="7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>
      <c r="A480" s="55"/>
      <c r="B480" s="7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>
      <c r="A481" s="55"/>
      <c r="B481" s="7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>
      <c r="A482" s="55"/>
      <c r="B482" s="7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>
      <c r="A483" s="55"/>
      <c r="B483" s="7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>
      <c r="A484" s="55"/>
      <c r="B484" s="7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>
      <c r="A485" s="55"/>
      <c r="B485" s="7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>
      <c r="A486" s="55"/>
      <c r="B486" s="7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>
      <c r="A487" s="55"/>
      <c r="B487" s="7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>
      <c r="A488" s="55"/>
      <c r="B488" s="7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>
      <c r="A489" s="55"/>
      <c r="B489" s="7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>
      <c r="A490" s="55"/>
      <c r="B490" s="7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>
      <c r="A491" s="55"/>
      <c r="B491" s="7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>
      <c r="A492" s="55"/>
      <c r="B492" s="7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>
      <c r="A493" s="55"/>
      <c r="B493" s="7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>
      <c r="A494" s="55"/>
      <c r="B494" s="7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>
      <c r="A495" s="55"/>
      <c r="B495" s="7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>
      <c r="A496" s="55"/>
      <c r="B496" s="7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>
      <c r="A497" s="55"/>
      <c r="B497" s="7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>
      <c r="A498" s="55"/>
      <c r="B498" s="7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>
      <c r="A499" s="55"/>
      <c r="B499" s="7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>
      <c r="A500" s="55"/>
      <c r="B500" s="7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12.75">
      <c r="A501" s="55"/>
      <c r="B501" s="7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12.75">
      <c r="A502" s="55"/>
      <c r="B502" s="7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12.75">
      <c r="A503" s="55"/>
      <c r="B503" s="7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12.75">
      <c r="A504" s="55"/>
      <c r="B504" s="7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12.75">
      <c r="A505" s="55"/>
      <c r="B505" s="7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ht="12.75">
      <c r="A506" s="55"/>
      <c r="B506" s="7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ht="12.75">
      <c r="A507" s="55"/>
      <c r="B507" s="7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ht="12.75">
      <c r="A508" s="55"/>
      <c r="B508" s="7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12.75">
      <c r="A509" s="55"/>
      <c r="B509" s="7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12.75">
      <c r="A510" s="55"/>
      <c r="B510" s="7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12.75">
      <c r="A511" s="55"/>
      <c r="B511" s="7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ht="12.75">
      <c r="A512" s="55"/>
      <c r="B512" s="7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12.75">
      <c r="A513" s="55"/>
      <c r="B513" s="7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12.75">
      <c r="A514" s="55"/>
      <c r="B514" s="7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12.75">
      <c r="A515" s="55"/>
      <c r="B515" s="7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ht="12.75">
      <c r="A516" s="55"/>
      <c r="B516" s="7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12.75">
      <c r="A517" s="55"/>
      <c r="B517" s="7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ht="12.75">
      <c r="A518" s="55"/>
      <c r="B518" s="7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12.75">
      <c r="A519" s="55"/>
      <c r="B519" s="7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ht="12.75">
      <c r="A520" s="55"/>
      <c r="B520" s="7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ht="12.75">
      <c r="A521" s="55"/>
      <c r="B521" s="7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ht="12.75">
      <c r="A522" s="55"/>
      <c r="B522" s="7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ht="12.75">
      <c r="A523" s="55"/>
      <c r="B523" s="7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ht="12.75">
      <c r="A524" s="55"/>
      <c r="B524" s="7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ht="12.75">
      <c r="A525" s="55"/>
      <c r="B525" s="7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ht="12.75">
      <c r="A526" s="55"/>
      <c r="B526" s="7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</sheetData>
  <sheetProtection/>
  <mergeCells count="39">
    <mergeCell ref="A73:B73"/>
    <mergeCell ref="G238:J238"/>
    <mergeCell ref="A8:B8"/>
    <mergeCell ref="A67:B67"/>
    <mergeCell ref="A151:B151"/>
    <mergeCell ref="A111:B111"/>
    <mergeCell ref="A16:B16"/>
    <mergeCell ref="A60:B60"/>
    <mergeCell ref="A237:B237"/>
    <mergeCell ref="A78:B78"/>
    <mergeCell ref="A119:B119"/>
    <mergeCell ref="A215:B215"/>
    <mergeCell ref="A225:B225"/>
    <mergeCell ref="A230:B230"/>
    <mergeCell ref="A116:B116"/>
    <mergeCell ref="A118:B118"/>
    <mergeCell ref="A172:B172"/>
    <mergeCell ref="A210:B210"/>
    <mergeCell ref="A167:B167"/>
    <mergeCell ref="A7:B7"/>
    <mergeCell ref="A205:B205"/>
    <mergeCell ref="A117:B117"/>
    <mergeCell ref="A18:B18"/>
    <mergeCell ref="A19:B19"/>
    <mergeCell ref="A61:B61"/>
    <mergeCell ref="A59:B59"/>
    <mergeCell ref="A15:B15"/>
    <mergeCell ref="A51:B51"/>
    <mergeCell ref="A17:B17"/>
    <mergeCell ref="A97:B97"/>
    <mergeCell ref="A96:B96"/>
    <mergeCell ref="A105:B105"/>
    <mergeCell ref="A91:B91"/>
    <mergeCell ref="A110:B110"/>
    <mergeCell ref="A1:M1"/>
    <mergeCell ref="A62:B62"/>
    <mergeCell ref="A5:M5"/>
    <mergeCell ref="A9:B9"/>
    <mergeCell ref="A6:B6"/>
  </mergeCells>
  <printOptions horizontalCentered="1"/>
  <pageMargins left="0.25" right="0.25" top="0.75" bottom="0.75" header="0.3" footer="0.3"/>
  <pageSetup firstPageNumber="3" useFirstPageNumber="1" orientation="landscape" paperSize="9" scale="90" r:id="rId1"/>
  <headerFooter alignWithMargins="0">
    <oddFooter>&amp;R&amp;P</oddFooter>
  </headerFooter>
  <ignoredErrors>
    <ignoredError sqref="D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2019-12-27T11:10:41Z</cp:lastPrinted>
  <dcterms:created xsi:type="dcterms:W3CDTF">2013-09-11T11:00:21Z</dcterms:created>
  <dcterms:modified xsi:type="dcterms:W3CDTF">2019-12-27T11:13:15Z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